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985" yWindow="-180" windowWidth="13245" windowHeight="13680" tabRatio="947"/>
  </bookViews>
  <sheets>
    <sheet name="Хабаровск-1" sheetId="45" r:id="rId1"/>
    <sheet name="Хабаровск-2" sheetId="35" r:id="rId2"/>
    <sheet name="Комсомольск" sheetId="33" r:id="rId3"/>
  </sheets>
  <externalReferences>
    <externalReference r:id="rId4"/>
    <externalReference r:id="rId5"/>
  </externalReferences>
  <definedNames>
    <definedName name="_xlnm._FilterDatabase" localSheetId="2" hidden="1">Комсомольск!$A$7:$CC$77</definedName>
    <definedName name="_xlnm._FilterDatabase" localSheetId="1" hidden="1">'Хабаровск-2'!$A$7:$H$7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0">'Хабаровск-1'!$7:$10</definedName>
    <definedName name="_xlnm.Print_Titles" localSheetId="1">'Хабаровск-2'!$4:$7</definedName>
  </definedNames>
  <calcPr calcId="145621"/>
</workbook>
</file>

<file path=xl/calcChain.xml><?xml version="1.0" encoding="utf-8"?>
<calcChain xmlns="http://schemas.openxmlformats.org/spreadsheetml/2006/main">
  <c r="F161" i="45" l="1"/>
  <c r="E161" i="45" s="1"/>
  <c r="C237" i="35" l="1"/>
  <c r="C14" i="35" l="1"/>
  <c r="C332" i="45"/>
  <c r="C330" i="45" s="1"/>
  <c r="C283" i="45"/>
  <c r="C288" i="45" s="1"/>
  <c r="F252" i="45" l="1"/>
  <c r="C43" i="45"/>
  <c r="C167" i="45" l="1"/>
  <c r="C168" i="45" s="1"/>
  <c r="F164" i="45"/>
  <c r="E164" i="45" s="1"/>
  <c r="C360" i="45" l="1"/>
  <c r="C197" i="45"/>
  <c r="C102" i="45"/>
  <c r="C351" i="45" l="1"/>
  <c r="C347" i="45"/>
  <c r="C36" i="33" l="1"/>
  <c r="C34" i="33"/>
  <c r="C32" i="33" s="1"/>
  <c r="C339" i="45" l="1"/>
  <c r="C340" i="45" s="1"/>
  <c r="F338" i="45"/>
  <c r="F339" i="45" s="1"/>
  <c r="C341" i="45"/>
  <c r="F340" i="45" l="1"/>
  <c r="D340" i="45" s="1"/>
  <c r="D339" i="45"/>
  <c r="E338" i="45"/>
  <c r="E339" i="45" s="1"/>
  <c r="E340" i="45" s="1"/>
  <c r="E210" i="35" l="1"/>
  <c r="E209" i="35"/>
  <c r="E164" i="35"/>
  <c r="E119" i="35"/>
  <c r="C286" i="35" l="1"/>
  <c r="D286" i="35" s="1"/>
  <c r="C282" i="35"/>
  <c r="D282" i="35" s="1"/>
  <c r="C252" i="35"/>
  <c r="C245" i="35"/>
  <c r="C232" i="35"/>
  <c r="C241" i="35" s="1"/>
  <c r="C230" i="35"/>
  <c r="D230" i="35" s="1"/>
  <c r="C211" i="35"/>
  <c r="C188" i="35"/>
  <c r="C181" i="35"/>
  <c r="C170" i="35"/>
  <c r="C177" i="35" s="1"/>
  <c r="C165" i="35"/>
  <c r="C166" i="35" s="1"/>
  <c r="C145" i="35"/>
  <c r="C125" i="35"/>
  <c r="C134" i="35" s="1"/>
  <c r="C120" i="35"/>
  <c r="C121" i="35" s="1"/>
  <c r="C93" i="35"/>
  <c r="C82" i="35"/>
  <c r="C89" i="35" s="1"/>
  <c r="C76" i="35"/>
  <c r="C55" i="35"/>
  <c r="C48" i="35"/>
  <c r="C35" i="35"/>
  <c r="C44" i="35" s="1"/>
  <c r="C29" i="35"/>
  <c r="D29" i="35" s="1"/>
  <c r="C25" i="35"/>
  <c r="D25" i="35" s="1"/>
  <c r="C21" i="35"/>
  <c r="C12" i="35"/>
  <c r="D12" i="35" s="1"/>
  <c r="C388" i="45"/>
  <c r="C381" i="45"/>
  <c r="C374" i="45"/>
  <c r="C370" i="45"/>
  <c r="C363" i="45"/>
  <c r="C357" i="45"/>
  <c r="C322" i="45"/>
  <c r="C323" i="45" s="1"/>
  <c r="C274" i="45"/>
  <c r="C270" i="45"/>
  <c r="C252" i="45"/>
  <c r="C245" i="45"/>
  <c r="C247" i="45" s="1"/>
  <c r="C230" i="45"/>
  <c r="C226" i="45"/>
  <c r="C202" i="45"/>
  <c r="C190" i="45"/>
  <c r="C192" i="45" s="1"/>
  <c r="C137" i="45"/>
  <c r="C129" i="45"/>
  <c r="C116" i="45"/>
  <c r="C117" i="45" s="1"/>
  <c r="C107" i="45"/>
  <c r="C96" i="45"/>
  <c r="C98" i="45" s="1"/>
  <c r="C33" i="45"/>
  <c r="C35" i="45" s="1"/>
  <c r="C77" i="35" l="1"/>
  <c r="D77" i="35" s="1"/>
  <c r="D76" i="35"/>
  <c r="C212" i="35"/>
  <c r="D212" i="35" s="1"/>
  <c r="D211" i="35"/>
  <c r="C136" i="35"/>
  <c r="C160" i="35" s="1"/>
  <c r="C161" i="35" s="1"/>
  <c r="C287" i="35"/>
  <c r="D287" i="35" s="1"/>
  <c r="C30" i="35"/>
  <c r="D30" i="35" s="1"/>
  <c r="C91" i="35"/>
  <c r="C115" i="35" s="1"/>
  <c r="C116" i="35" s="1"/>
  <c r="C179" i="35"/>
  <c r="C203" i="35" s="1"/>
  <c r="C204" i="35" s="1"/>
  <c r="C46" i="35"/>
  <c r="C70" i="35" s="1"/>
  <c r="C71" i="35" s="1"/>
  <c r="C243" i="35"/>
  <c r="C267" i="35" s="1"/>
  <c r="C268" i="35" s="1"/>
  <c r="C275" i="45"/>
  <c r="C231" i="45"/>
  <c r="C375" i="45"/>
  <c r="E229" i="35" l="1"/>
  <c r="H22" i="33"/>
  <c r="F22" i="33"/>
  <c r="E22" i="33" l="1"/>
  <c r="F268" i="45" l="1"/>
  <c r="E268" i="45" l="1"/>
  <c r="F379" i="45" l="1"/>
  <c r="E379" i="45" s="1"/>
  <c r="F320" i="45" l="1"/>
  <c r="E320" i="45" s="1"/>
  <c r="F321" i="45" l="1"/>
  <c r="E321" i="45" s="1"/>
  <c r="E322" i="45" s="1"/>
  <c r="E323" i="45" s="1"/>
  <c r="F322" i="45" l="1"/>
  <c r="F323" i="45" l="1"/>
  <c r="D323" i="45" s="1"/>
  <c r="D322" i="45"/>
  <c r="D113" i="33" l="1"/>
  <c r="H112" i="33"/>
  <c r="H113" i="33" s="1"/>
  <c r="G112" i="33"/>
  <c r="D450" i="45"/>
  <c r="C112" i="33" l="1"/>
  <c r="F112" i="33" s="1"/>
  <c r="F113" i="33" s="1"/>
  <c r="G113" i="33"/>
  <c r="E112" i="33"/>
  <c r="C113" i="33" l="1"/>
  <c r="E113" i="33"/>
  <c r="H74" i="33" l="1"/>
  <c r="C135" i="33"/>
  <c r="C134" i="33"/>
  <c r="D129" i="33"/>
  <c r="H128" i="33"/>
  <c r="H129" i="33" s="1"/>
  <c r="G128" i="33"/>
  <c r="H24" i="33"/>
  <c r="C123" i="33"/>
  <c r="D119" i="33"/>
  <c r="H118" i="33"/>
  <c r="G118" i="33"/>
  <c r="H100" i="33"/>
  <c r="C100" i="33"/>
  <c r="F100" i="33" s="1"/>
  <c r="E110" i="33"/>
  <c r="E114" i="33" s="1"/>
  <c r="D110" i="33"/>
  <c r="H109" i="33"/>
  <c r="H110" i="33" s="1"/>
  <c r="H114" i="33" s="1"/>
  <c r="G109" i="33"/>
  <c r="G110" i="33" s="1"/>
  <c r="G114" i="33" s="1"/>
  <c r="C105" i="33"/>
  <c r="C104" i="33"/>
  <c r="C103" i="33"/>
  <c r="D99" i="33"/>
  <c r="H98" i="33"/>
  <c r="H99" i="33" s="1"/>
  <c r="G98" i="33"/>
  <c r="C136" i="33" l="1"/>
  <c r="C133" i="33"/>
  <c r="G129" i="33"/>
  <c r="E128" i="33"/>
  <c r="C128" i="33"/>
  <c r="F24" i="33"/>
  <c r="C122" i="33"/>
  <c r="C121" i="33"/>
  <c r="H101" i="33"/>
  <c r="C98" i="33"/>
  <c r="C118" i="33"/>
  <c r="F118" i="33" s="1"/>
  <c r="E118" i="33"/>
  <c r="G119" i="33"/>
  <c r="H119" i="33"/>
  <c r="C124" i="33"/>
  <c r="C106" i="33"/>
  <c r="E98" i="33"/>
  <c r="G99" i="33"/>
  <c r="C109" i="33"/>
  <c r="D90" i="33"/>
  <c r="F109" i="33" l="1"/>
  <c r="F98" i="33"/>
  <c r="C119" i="33"/>
  <c r="E129" i="33"/>
  <c r="E99" i="33"/>
  <c r="E101" i="33" s="1"/>
  <c r="E119" i="33"/>
  <c r="C99" i="33"/>
  <c r="C101" i="33" s="1"/>
  <c r="F128" i="33"/>
  <c r="C129" i="33"/>
  <c r="C110" i="33"/>
  <c r="C114" i="33" s="1"/>
  <c r="G101" i="33"/>
  <c r="F99" i="33"/>
  <c r="F101" i="33" s="1"/>
  <c r="F119" i="33"/>
  <c r="E90" i="33"/>
  <c r="H89" i="33"/>
  <c r="D93" i="33"/>
  <c r="H92" i="33"/>
  <c r="C85" i="33"/>
  <c r="C84" i="33"/>
  <c r="C83" i="33"/>
  <c r="D81" i="33"/>
  <c r="H80" i="33"/>
  <c r="G89" i="33" l="1"/>
  <c r="F110" i="33"/>
  <c r="F114" i="33" s="1"/>
  <c r="D114" i="33" s="1"/>
  <c r="D101" i="33"/>
  <c r="H81" i="33"/>
  <c r="F129" i="33"/>
  <c r="G80" i="33"/>
  <c r="C80" i="33"/>
  <c r="G92" i="33"/>
  <c r="H93" i="33"/>
  <c r="H90" i="33"/>
  <c r="C90" i="33"/>
  <c r="C86" i="33"/>
  <c r="C92" i="33"/>
  <c r="C89" i="33"/>
  <c r="E80" i="33" l="1"/>
  <c r="E81" i="33" s="1"/>
  <c r="G81" i="33"/>
  <c r="F92" i="33"/>
  <c r="G93" i="33"/>
  <c r="G94" i="33" s="1"/>
  <c r="G90" i="33"/>
  <c r="C81" i="33"/>
  <c r="F80" i="33"/>
  <c r="C93" i="33"/>
  <c r="C94" i="33" s="1"/>
  <c r="E92" i="33"/>
  <c r="H94" i="33"/>
  <c r="F89" i="33"/>
  <c r="C464" i="45"/>
  <c r="C463" i="45"/>
  <c r="E93" i="33" l="1"/>
  <c r="E94" i="33" s="1"/>
  <c r="F93" i="33"/>
  <c r="F90" i="33"/>
  <c r="F81" i="33"/>
  <c r="C462" i="45"/>
  <c r="C465" i="45"/>
  <c r="C415" i="45"/>
  <c r="F415" i="45" s="1"/>
  <c r="F94" i="33" l="1"/>
  <c r="D94" i="33" s="1"/>
  <c r="C457" i="45" l="1"/>
  <c r="C456" i="45"/>
  <c r="C442" i="45" l="1"/>
  <c r="C441" i="45"/>
  <c r="C440" i="45"/>
  <c r="C427" i="45"/>
  <c r="F427" i="45" s="1"/>
  <c r="C426" i="45"/>
  <c r="F426" i="45" s="1"/>
  <c r="C422" i="45"/>
  <c r="C420" i="45"/>
  <c r="C414" i="45"/>
  <c r="F414" i="45" s="1"/>
  <c r="C413" i="45"/>
  <c r="F246" i="45"/>
  <c r="F244" i="45"/>
  <c r="F191" i="45"/>
  <c r="F187" i="45"/>
  <c r="F188" i="45"/>
  <c r="F189" i="45"/>
  <c r="F128" i="45"/>
  <c r="F97" i="45"/>
  <c r="F34" i="45"/>
  <c r="F413" i="45" l="1"/>
  <c r="F416" i="45" s="1"/>
  <c r="C416" i="45"/>
  <c r="F428" i="45"/>
  <c r="C443" i="45"/>
  <c r="C437" i="45"/>
  <c r="F437" i="45" s="1"/>
  <c r="C446" i="45"/>
  <c r="F446" i="45" s="1"/>
  <c r="C449" i="45"/>
  <c r="C421" i="45"/>
  <c r="C423" i="45" s="1"/>
  <c r="C428" i="45"/>
  <c r="C430" i="45"/>
  <c r="E428" i="45"/>
  <c r="F32" i="45"/>
  <c r="E32" i="45" l="1"/>
  <c r="F31" i="45"/>
  <c r="E31" i="45" s="1"/>
  <c r="F447" i="45"/>
  <c r="F438" i="45"/>
  <c r="D428" i="45"/>
  <c r="C447" i="45"/>
  <c r="C438" i="45"/>
  <c r="E447" i="45"/>
  <c r="F449" i="45"/>
  <c r="C450" i="45"/>
  <c r="E438" i="45"/>
  <c r="F430" i="45"/>
  <c r="C431" i="45"/>
  <c r="C432" i="45" s="1"/>
  <c r="D416" i="45"/>
  <c r="F431" i="45" l="1"/>
  <c r="F450" i="45"/>
  <c r="D438" i="45"/>
  <c r="D447" i="45"/>
  <c r="C451" i="45"/>
  <c r="F451" i="45" l="1"/>
  <c r="D451" i="45" s="1"/>
  <c r="D431" i="45"/>
  <c r="F432" i="45"/>
  <c r="D432" i="45" s="1"/>
  <c r="H71" i="33" l="1"/>
  <c r="H70" i="33"/>
  <c r="H11" i="33"/>
  <c r="H12" i="33"/>
  <c r="H13" i="33"/>
  <c r="H14" i="33"/>
  <c r="H15" i="33"/>
  <c r="H16" i="33"/>
  <c r="H17" i="33"/>
  <c r="H18" i="33"/>
  <c r="H19" i="33"/>
  <c r="H20" i="33"/>
  <c r="H21" i="33"/>
  <c r="H10" i="33"/>
  <c r="H23" i="33" l="1"/>
  <c r="F15" i="33"/>
  <c r="F12" i="33"/>
  <c r="F16" i="33"/>
  <c r="F20" i="33"/>
  <c r="F74" i="33"/>
  <c r="F75" i="33" s="1"/>
  <c r="F70" i="33" l="1"/>
  <c r="F71" i="33"/>
  <c r="F21" i="33"/>
  <c r="F11" i="33"/>
  <c r="F17" i="33"/>
  <c r="F14" i="33"/>
  <c r="F19" i="33"/>
  <c r="F13" i="33"/>
  <c r="F18" i="33"/>
  <c r="F10" i="33"/>
  <c r="F23" i="33" l="1"/>
  <c r="F72" i="33"/>
  <c r="F76" i="33" l="1"/>
  <c r="D76" i="33" s="1"/>
  <c r="F25" i="33"/>
  <c r="D25" i="33" s="1"/>
  <c r="D23" i="33"/>
  <c r="F380" i="45" l="1"/>
  <c r="F381" i="45" s="1"/>
  <c r="D381" i="45" s="1"/>
  <c r="F373" i="45"/>
  <c r="F356" i="45"/>
  <c r="F224" i="45"/>
  <c r="F176" i="45"/>
  <c r="F180" i="45"/>
  <c r="F182" i="45"/>
  <c r="F184" i="45"/>
  <c r="F186" i="45"/>
  <c r="F175" i="45"/>
  <c r="F173" i="45"/>
  <c r="F165" i="45"/>
  <c r="F123" i="45"/>
  <c r="F124" i="45"/>
  <c r="F125" i="45"/>
  <c r="F126" i="45"/>
  <c r="F127" i="45"/>
  <c r="F75" i="45"/>
  <c r="F65" i="45"/>
  <c r="F67" i="45"/>
  <c r="F69" i="45"/>
  <c r="F71" i="45"/>
  <c r="F64" i="45"/>
  <c r="F88" i="45" l="1"/>
  <c r="F90" i="45"/>
  <c r="F66" i="45"/>
  <c r="F87" i="45"/>
  <c r="F239" i="45"/>
  <c r="F243" i="45"/>
  <c r="F91" i="45"/>
  <c r="F240" i="45"/>
  <c r="F94" i="45"/>
  <c r="F92" i="45"/>
  <c r="F93" i="45"/>
  <c r="F89" i="45"/>
  <c r="F242" i="45"/>
  <c r="F241" i="45"/>
  <c r="F238" i="45"/>
  <c r="F122" i="45"/>
  <c r="F369" i="45"/>
  <c r="F272" i="45"/>
  <c r="F183" i="45"/>
  <c r="F223" i="45"/>
  <c r="F229" i="45"/>
  <c r="F225" i="45"/>
  <c r="F228" i="45"/>
  <c r="F115" i="45"/>
  <c r="F179" i="45"/>
  <c r="F185" i="45"/>
  <c r="F181" i="45"/>
  <c r="F177" i="45"/>
  <c r="F178" i="45"/>
  <c r="F72" i="45"/>
  <c r="F76" i="45"/>
  <c r="F70" i="45"/>
  <c r="F68" i="45"/>
  <c r="F269" i="45" l="1"/>
  <c r="F129" i="45"/>
  <c r="D129" i="45" s="1"/>
  <c r="F245" i="45"/>
  <c r="F174" i="45"/>
  <c r="F190" i="45" s="1"/>
  <c r="F166" i="45"/>
  <c r="F167" i="45" s="1"/>
  <c r="D167" i="45" l="1"/>
  <c r="D168" i="45" s="1"/>
  <c r="F168" i="45"/>
  <c r="F270" i="45"/>
  <c r="F192" i="45"/>
  <c r="D192" i="45" s="1"/>
  <c r="D190" i="45"/>
  <c r="F247" i="45"/>
  <c r="D247" i="45" s="1"/>
  <c r="D245" i="45"/>
  <c r="F13" i="45" l="1"/>
  <c r="F30" i="45"/>
  <c r="F28" i="45"/>
  <c r="F26" i="45"/>
  <c r="F24" i="45"/>
  <c r="F22" i="45"/>
  <c r="E22" i="45" s="1"/>
  <c r="F20" i="45"/>
  <c r="F18" i="45"/>
  <c r="F16" i="45"/>
  <c r="F29" i="45"/>
  <c r="F27" i="45"/>
  <c r="F25" i="45"/>
  <c r="F23" i="45"/>
  <c r="F21" i="45"/>
  <c r="F19" i="45"/>
  <c r="F17" i="45"/>
  <c r="F15" i="45"/>
  <c r="F14" i="45" l="1"/>
  <c r="F33" i="45" s="1"/>
  <c r="F35" i="45" l="1"/>
  <c r="D35" i="45" s="1"/>
  <c r="D33" i="45"/>
  <c r="E21" i="33" l="1"/>
  <c r="E278" i="35" l="1"/>
  <c r="E126" i="45" l="1"/>
  <c r="E225" i="45" l="1"/>
  <c r="E185" i="45" l="1"/>
  <c r="E72" i="45" l="1"/>
  <c r="E70" i="45" l="1"/>
  <c r="E76" i="45" l="1"/>
  <c r="E28" i="35" l="1"/>
  <c r="D75" i="33" l="1"/>
  <c r="D165" i="35" l="1"/>
  <c r="D166" i="35" s="1"/>
  <c r="E373" i="45" l="1"/>
  <c r="E369" i="45"/>
  <c r="D370" i="45"/>
  <c r="E370" i="45" l="1"/>
  <c r="F374" i="45"/>
  <c r="D374" i="45" s="1"/>
  <c r="E374" i="45"/>
  <c r="F370" i="45"/>
  <c r="E375" i="45" l="1"/>
  <c r="F375" i="45"/>
  <c r="D375" i="45" s="1"/>
  <c r="D230" i="45"/>
  <c r="E228" i="45"/>
  <c r="E229" i="45"/>
  <c r="E166" i="45" l="1"/>
  <c r="E230" i="45"/>
  <c r="F230" i="45"/>
  <c r="E165" i="45"/>
  <c r="F77" i="45"/>
  <c r="D77" i="45" s="1"/>
  <c r="E75" i="45"/>
  <c r="E167" i="45" l="1"/>
  <c r="E168" i="45" s="1"/>
  <c r="E77" i="45"/>
  <c r="E223" i="45" l="1"/>
  <c r="E285" i="35" l="1"/>
  <c r="E279" i="35"/>
  <c r="E277" i="35"/>
  <c r="E281" i="35"/>
  <c r="E280" i="35" l="1"/>
  <c r="E75" i="35" l="1"/>
  <c r="E243" i="45" l="1"/>
  <c r="E242" i="45"/>
  <c r="E241" i="45"/>
  <c r="E240" i="45"/>
  <c r="E239" i="45"/>
  <c r="E238" i="45"/>
  <c r="D116" i="45"/>
  <c r="D117" i="45" s="1"/>
  <c r="E87" i="45"/>
  <c r="F226" i="45" l="1"/>
  <c r="D226" i="45" s="1"/>
  <c r="E173" i="45"/>
  <c r="F73" i="45"/>
  <c r="D73" i="45" s="1"/>
  <c r="E127" i="45"/>
  <c r="F274" i="45"/>
  <c r="D274" i="45" s="1"/>
  <c r="E180" i="45"/>
  <c r="E224" i="45"/>
  <c r="E269" i="45"/>
  <c r="E270" i="45" s="1"/>
  <c r="E182" i="45"/>
  <c r="E176" i="45"/>
  <c r="E183" i="45"/>
  <c r="E177" i="45"/>
  <c r="E181" i="45"/>
  <c r="E184" i="45"/>
  <c r="E91" i="45"/>
  <c r="E89" i="45"/>
  <c r="E93" i="45"/>
  <c r="E123" i="45"/>
  <c r="E88" i="45"/>
  <c r="E90" i="45"/>
  <c r="E92" i="45"/>
  <c r="E94" i="45"/>
  <c r="E28" i="45"/>
  <c r="E24" i="45"/>
  <c r="E29" i="45"/>
  <c r="E25" i="45"/>
  <c r="E245" i="45"/>
  <c r="E247" i="45" s="1"/>
  <c r="E19" i="45"/>
  <c r="E20" i="45"/>
  <c r="E21" i="45"/>
  <c r="E23" i="45"/>
  <c r="E27" i="45"/>
  <c r="E124" i="45"/>
  <c r="E175" i="45"/>
  <c r="E179" i="45"/>
  <c r="E26" i="45"/>
  <c r="E30" i="45"/>
  <c r="E125" i="45"/>
  <c r="E174" i="45"/>
  <c r="E178" i="45"/>
  <c r="E186" i="45"/>
  <c r="E13" i="45"/>
  <c r="E15" i="45"/>
  <c r="E17" i="45"/>
  <c r="E18" i="45"/>
  <c r="E64" i="45"/>
  <c r="E65" i="45"/>
  <c r="E66" i="45"/>
  <c r="E67" i="45"/>
  <c r="E68" i="45"/>
  <c r="E69" i="45"/>
  <c r="E71" i="45"/>
  <c r="E115" i="45"/>
  <c r="F116" i="45"/>
  <c r="E122" i="45"/>
  <c r="E14" i="45"/>
  <c r="E16" i="45"/>
  <c r="E272" i="45"/>
  <c r="E356" i="45"/>
  <c r="F357" i="45"/>
  <c r="D357" i="45" s="1"/>
  <c r="E380" i="45"/>
  <c r="E381" i="45" s="1"/>
  <c r="E33" i="45" l="1"/>
  <c r="E35" i="45" s="1"/>
  <c r="E116" i="45"/>
  <c r="E117" i="45" s="1"/>
  <c r="E190" i="45"/>
  <c r="E192" i="45" s="1"/>
  <c r="F231" i="45"/>
  <c r="D231" i="45" s="1"/>
  <c r="E226" i="45"/>
  <c r="E231" i="45" s="1"/>
  <c r="E73" i="45"/>
  <c r="E357" i="45"/>
  <c r="F275" i="45"/>
  <c r="D275" i="45" s="1"/>
  <c r="E274" i="45"/>
  <c r="F78" i="45"/>
  <c r="D78" i="45" s="1"/>
  <c r="E129" i="45"/>
  <c r="F117" i="45"/>
  <c r="E275" i="45" l="1"/>
  <c r="E78" i="45"/>
  <c r="E284" i="35" l="1"/>
  <c r="E286" i="35" l="1"/>
  <c r="E276" i="35" l="1"/>
  <c r="E282" i="35" l="1"/>
  <c r="E287" i="35" s="1"/>
  <c r="E74" i="33" l="1"/>
  <c r="H75" i="33" l="1"/>
  <c r="E75" i="33"/>
  <c r="D120" i="35" l="1"/>
  <c r="D121" i="35" s="1"/>
  <c r="E27" i="35" l="1"/>
  <c r="E74" i="35"/>
  <c r="E165" i="35" l="1"/>
  <c r="E166" i="35" s="1"/>
  <c r="E120" i="35"/>
  <c r="E121" i="35" s="1"/>
  <c r="E76" i="35"/>
  <c r="E29" i="35"/>
  <c r="E211" i="35"/>
  <c r="E212" i="35" s="1"/>
  <c r="E77" i="35" l="1"/>
  <c r="E71" i="33" l="1"/>
  <c r="E70" i="33" l="1"/>
  <c r="E72" i="33" l="1"/>
  <c r="E76" i="33" s="1"/>
  <c r="H72" i="33"/>
  <c r="H76" i="33" l="1"/>
  <c r="E225" i="35" l="1"/>
  <c r="E224" i="35"/>
  <c r="E223" i="35"/>
  <c r="E222" i="35"/>
  <c r="E221" i="35"/>
  <c r="E220" i="35"/>
  <c r="E219" i="35"/>
  <c r="E11" i="35"/>
  <c r="E10" i="35"/>
  <c r="E218" i="35" l="1"/>
  <c r="E226" i="35"/>
  <c r="E228" i="35"/>
  <c r="E227" i="35"/>
  <c r="E12" i="35"/>
  <c r="E24" i="35"/>
  <c r="E25" i="35" l="1"/>
  <c r="E10" i="33" l="1"/>
  <c r="H25" i="33" l="1"/>
  <c r="E11" i="33" l="1"/>
  <c r="E17" i="33"/>
  <c r="E20" i="33"/>
  <c r="E13" i="33"/>
  <c r="E19" i="33"/>
  <c r="E16" i="33"/>
  <c r="E14" i="33"/>
  <c r="E12" i="33"/>
  <c r="E15" i="33"/>
  <c r="E18" i="33"/>
  <c r="E23" i="33" l="1"/>
  <c r="E25" i="33" s="1"/>
  <c r="E30" i="35" l="1"/>
  <c r="E217" i="35" l="1"/>
  <c r="E230" i="35" s="1"/>
  <c r="F95" i="45" l="1"/>
  <c r="E95" i="45" s="1"/>
  <c r="F96" i="45" l="1"/>
  <c r="D96" i="45" s="1"/>
  <c r="E96" i="45"/>
  <c r="E98" i="45" l="1"/>
  <c r="F98" i="45"/>
  <c r="D98" i="45" s="1"/>
  <c r="C417" i="45"/>
  <c r="F417" i="45" s="1"/>
  <c r="F418" i="45" l="1"/>
  <c r="C418" i="45"/>
  <c r="D418" i="45" l="1"/>
</calcChain>
</file>

<file path=xl/sharedStrings.xml><?xml version="1.0" encoding="utf-8"?>
<sst xmlns="http://schemas.openxmlformats.org/spreadsheetml/2006/main" count="875" uniqueCount="217">
  <si>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</si>
  <si>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</si>
  <si>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</si>
  <si>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</si>
  <si>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</si>
  <si>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</si>
  <si>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</si>
  <si>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</si>
  <si>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</si>
  <si>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</si>
  <si>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</si>
  <si>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</si>
  <si>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</si>
  <si>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пульмонологические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</si>
  <si>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</si>
  <si>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</si>
  <si>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</si>
  <si>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</si>
  <si>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</si>
  <si>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</si>
  <si>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</si>
  <si>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</si>
  <si>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</si>
  <si>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</si>
  <si>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</si>
  <si>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</si>
  <si>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</si>
  <si>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</si>
  <si>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</si>
  <si>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</si>
  <si>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</si>
  <si>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</si>
  <si>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</si>
  <si>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</si>
  <si>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</si>
  <si>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</si>
  <si>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</si>
  <si>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</si>
  <si>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</si>
  <si>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>ревматологические</t>
  </si>
  <si>
    <t>офтальмологические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</si>
  <si>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</si>
  <si>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</si>
  <si>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</si>
  <si>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</si>
  <si>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</si>
  <si>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</si>
  <si>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</si>
  <si>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</si>
  <si>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</si>
  <si>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</si>
  <si>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</si>
  <si>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</si>
  <si>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</si>
  <si>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</si>
  <si>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</si>
  <si>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</si>
  <si>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</si>
  <si>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</si>
  <si>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</si>
  <si>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</si>
  <si>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хирургические </t>
  </si>
  <si>
    <t xml:space="preserve">Дневной стационар при поликлинике 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</si>
  <si>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</si>
  <si>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</si>
  <si>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</si>
  <si>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</si>
  <si>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</si>
  <si>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</si>
  <si>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7. КГБУЗ "Клинический центр восстановительной медицины и реабилитации" МЗХК</t>
  </si>
  <si>
    <t>1. КГБУЗ "Городская больница № 2" МЗХК</t>
  </si>
  <si>
    <t>челюстно-лицевой хирургии</t>
  </si>
  <si>
    <t>онкологические абдоминальные</t>
  </si>
  <si>
    <t>онкологические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</si>
  <si>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</si>
  <si>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</si>
  <si>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</si>
  <si>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</si>
  <si>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</si>
  <si>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</si>
  <si>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кардиологические для больных с острым инфарктом миокарда</t>
  </si>
  <si>
    <t>Итого по дневным стационарам всех типов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</si>
  <si>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</si>
  <si>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</si>
  <si>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</si>
  <si>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</si>
  <si>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</si>
  <si>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6. КГБУЗ "Родильный дом № 1" МЗХК</t>
  </si>
  <si>
    <t>9. КГБУЗ "Городская клиническая поликлиника № 3" МЗХК</t>
  </si>
  <si>
    <t>12. КГБУЗ "Городская поликлиника № 7" МЗХК</t>
  </si>
  <si>
    <t>13. КГБУЗ "Городская поликлиника № 8" МЗХК</t>
  </si>
  <si>
    <t>4. КГБУЗ "Детская краевая клиническая больница" имени А.К. Пиотровича МЗХК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</si>
  <si>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</si>
  <si>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</si>
  <si>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</si>
  <si>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</si>
  <si>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Полное офтальмологическое диагностическое обследование</t>
  </si>
  <si>
    <t>Перитонеальный диализ, сеанс лечения</t>
  </si>
  <si>
    <t xml:space="preserve">Экстракорпоральное оплодотворение 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</si>
  <si>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</si>
  <si>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</si>
  <si>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</si>
  <si>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</si>
  <si>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20. КГБУЗ "Детская городская  поликлиника № 1" МЗХК</t>
  </si>
  <si>
    <t>25. НУЗ "Дорожная клиническая больница на ст.Хабаровск-1 ОАО "Российские железные дороги"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</si>
  <si>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</si>
  <si>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</si>
  <si>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</si>
  <si>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</si>
  <si>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</si>
  <si>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</si>
  <si>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Вызов СМП</t>
  </si>
  <si>
    <t>СМП по самостоятельным тарифам</t>
  </si>
  <si>
    <t>Наименование МО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</si>
  <si>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</si>
  <si>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</si>
  <si>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койки сестринского ухода</t>
  </si>
  <si>
    <t xml:space="preserve">Поликлиника </t>
  </si>
  <si>
    <t>психоневрологические</t>
  </si>
  <si>
    <t>ОМС</t>
  </si>
  <si>
    <t>бюджет</t>
  </si>
  <si>
    <t xml:space="preserve">из них </t>
  </si>
  <si>
    <t xml:space="preserve">Койко-дни </t>
  </si>
  <si>
    <t>Паллиативная медицинская помощь</t>
  </si>
  <si>
    <t>ВСЕГО - КС + паллиативная помощь</t>
  </si>
  <si>
    <t>19. КГБУЗ "Краевая клиническая психиатрическая больница" МЗХК</t>
  </si>
  <si>
    <t>психиатрия-наркология</t>
  </si>
  <si>
    <t>психиатрические</t>
  </si>
  <si>
    <t>фтизиатрия</t>
  </si>
  <si>
    <t>20. КГБУЗ "Туберкулезная больница" МЗХК</t>
  </si>
  <si>
    <t>21. КГБУЗ "Хабаровский территориальный центр медицины катастроф "</t>
  </si>
  <si>
    <t xml:space="preserve">СМП </t>
  </si>
  <si>
    <r>
      <t>скорая, в том числе скорая специализированная, медицинская помощь (чел.</t>
    </r>
    <r>
      <rPr>
        <sz val="10"/>
        <rFont val="Times New Roman"/>
        <family val="1"/>
        <charset val="204"/>
      </rPr>
      <t>)</t>
    </r>
  </si>
  <si>
    <r>
      <t>санитарно-авиационная эвакуация (</t>
    </r>
    <r>
      <rPr>
        <b/>
        <sz val="10"/>
        <rFont val="Times New Roman"/>
        <family val="1"/>
        <charset val="204"/>
      </rPr>
      <t>полетных часов</t>
    </r>
    <r>
      <rPr>
        <sz val="10"/>
        <rFont val="Times New Roman"/>
        <family val="1"/>
        <charset val="204"/>
      </rPr>
      <t>)</t>
    </r>
  </si>
  <si>
    <t>Судебно-психиатрическая экспертиза</t>
  </si>
  <si>
    <t>22. КГБУЗ "Краевая станция переливания крови" МЗХК</t>
  </si>
  <si>
    <t>Организация круглосуточного приема, содержания, выхаживания и воспитания детей</t>
  </si>
  <si>
    <t>17. КГБУЗ "Комсомольский-на-Амуре межрайонный противотуберкулезный диспансер"</t>
  </si>
  <si>
    <t>психиатрия</t>
  </si>
  <si>
    <t>18. КГБУЗ "Психиатрическая больница г. Комсомольска-на-Амуре"</t>
  </si>
  <si>
    <t>19. КГБУЗ "Наркологический диспансер г. Комсомольска-на-Амуре"</t>
  </si>
  <si>
    <t>20. КГБУЗ " Хабаровский специализированный дом ребенка" МЗХК</t>
  </si>
  <si>
    <t xml:space="preserve">21. КГАУЗ "Стоматологическая поликлиника № 3" МЗХК </t>
  </si>
  <si>
    <t xml:space="preserve"> </t>
  </si>
  <si>
    <t xml:space="preserve">6. КГБУЗ "Консультативно-диагностический центр МЗХК "Вивея"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</si>
  <si>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</si>
  <si>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</si>
  <si>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</si>
  <si>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</si>
  <si>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</si>
  <si>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</si>
  <si>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</si>
  <si>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</si>
  <si>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</si>
  <si>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</si>
  <si>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</si>
  <si>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</si>
  <si>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</si>
  <si>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</si>
  <si>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</si>
  <si>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</si>
  <si>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</si>
  <si>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</si>
  <si>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</si>
  <si>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</si>
  <si>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</si>
  <si>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</si>
  <si>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</si>
  <si>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</si>
  <si>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</si>
  <si>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Гистологические исследования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</si>
  <si>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</si>
  <si>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</si>
  <si>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</si>
  <si>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</si>
  <si>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</si>
  <si>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</si>
  <si>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</si>
  <si>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</si>
  <si>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</si>
  <si>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</si>
  <si>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</si>
  <si>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</si>
  <si>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</si>
  <si>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</si>
  <si>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</si>
  <si>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</si>
  <si>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</si>
  <si>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</si>
  <si>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</si>
  <si>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</si>
  <si>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</si>
  <si>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</si>
  <si>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</si>
  <si>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Чрезпищеводная электростимуляция  (ЧПЭС)</t>
  </si>
  <si>
    <t>Объемы медицинской помощи ОМС (случаев госпитализации, посещений)</t>
  </si>
  <si>
    <t xml:space="preserve"> в т. ч. выездные реанимационные бригады (выезды)</t>
  </si>
  <si>
    <t>в т.ч. комплексная услуга медицинской реабилитации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</si>
  <si>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</si>
  <si>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</si>
  <si>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</si>
  <si>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</si>
  <si>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</si>
  <si>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</si>
  <si>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</si>
  <si>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</si>
  <si>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</si>
  <si>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</si>
  <si>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Холтеровскоемониторирование</t>
  </si>
  <si>
    <t xml:space="preserve">Лабораторные исследования </t>
  </si>
  <si>
    <t>Объемы медицинской помощи, оказываемой медицинскими организациями, расположенными на территории Хабаровского края, лицам, застрахованным в других субъектах Российской Федерации, на 2018 год</t>
  </si>
  <si>
    <t>Прогноз объемов медицинской помощи (случаев госпитализации, посещений)</t>
  </si>
  <si>
    <t>Итого диализ</t>
  </si>
  <si>
    <t>Таблица 1</t>
  </si>
  <si>
    <t>Иммунологические исследования методом проточной цитометрии и хемилюминисценции</t>
  </si>
  <si>
    <t>педиатрические</t>
  </si>
  <si>
    <t>Приложение № 8                                                     
  к Решению Комиссии по разработке ТП ОМС 
от 26.12.2018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</si>
</sst>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0.0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0" fontId="1" fillId="0" borderId="0"/>
    <xf numFmtId="0" fontId="1" fillId="0" borderId="0"/>
  </cellStyleXfs>
  <cellXfs count="332">
    <xf numFmtId="0" fontId="0" fillId="0" borderId="0" xfId="0"/>
    <xf numFmtId="0" fontId="14" fillId="0" borderId="0" xfId="2" applyFont="1" applyFill="1"/>
    <xf numFmtId="0" fontId="3" fillId="0" borderId="0" xfId="11" applyFont="1" applyFill="1" applyBorder="1" applyAlignment="1">
      <alignment wrapText="1"/>
    </xf>
    <xf numFmtId="0" fontId="38" fillId="0" borderId="0" xfId="0" applyFont="1" applyFill="1" applyAlignment="1">
      <alignment horizontal="right" wrapText="1"/>
    </xf>
    <xf numFmtId="0" fontId="41" fillId="0" borderId="0" xfId="2" applyFont="1" applyFill="1" applyAlignment="1">
      <alignment horizontal="right"/>
    </xf>
    <xf numFmtId="0" fontId="4" fillId="0" borderId="0" xfId="2" applyFont="1" applyFill="1"/>
    <xf numFmtId="0" fontId="20" fillId="0" borderId="1" xfId="2" applyFont="1" applyFill="1" applyBorder="1" applyAlignment="1">
      <alignment horizontal="center"/>
    </xf>
    <xf numFmtId="0" fontId="20" fillId="0" borderId="5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 vertical="top"/>
    </xf>
    <xf numFmtId="0" fontId="14" fillId="0" borderId="4" xfId="2" applyFont="1" applyFill="1" applyBorder="1" applyAlignment="1">
      <alignment horizontal="center" vertical="top"/>
    </xf>
    <xf numFmtId="0" fontId="6" fillId="0" borderId="4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/>
    </xf>
    <xf numFmtId="0" fontId="14" fillId="0" borderId="0" xfId="2" applyFont="1" applyFill="1" applyAlignment="1">
      <alignment horizontal="center"/>
    </xf>
    <xf numFmtId="0" fontId="15" fillId="0" borderId="5" xfId="2" applyFont="1" applyFill="1" applyBorder="1" applyAlignment="1">
      <alignment wrapText="1"/>
    </xf>
    <xf numFmtId="0" fontId="14" fillId="0" borderId="5" xfId="2" applyFont="1" applyFill="1" applyBorder="1" applyAlignment="1">
      <alignment horizontal="center"/>
    </xf>
    <xf numFmtId="0" fontId="14" fillId="0" borderId="17" xfId="2" applyFont="1" applyFill="1" applyBorder="1" applyAlignment="1">
      <alignment horizontal="center"/>
    </xf>
    <xf numFmtId="168" fontId="13" fillId="0" borderId="17" xfId="1" applyNumberFormat="1" applyFont="1" applyFill="1" applyBorder="1"/>
    <xf numFmtId="0" fontId="16" fillId="0" borderId="7" xfId="2" applyFont="1" applyFill="1" applyBorder="1" applyAlignment="1">
      <alignment horizontal="left" indent="1"/>
    </xf>
    <xf numFmtId="0" fontId="14" fillId="0" borderId="7" xfId="2" applyFont="1" applyFill="1" applyBorder="1" applyAlignment="1">
      <alignment horizontal="center"/>
    </xf>
    <xf numFmtId="168" fontId="6" fillId="0" borderId="11" xfId="1" applyNumberFormat="1" applyFont="1" applyFill="1" applyBorder="1"/>
    <xf numFmtId="0" fontId="14" fillId="0" borderId="7" xfId="2" applyFont="1" applyFill="1" applyBorder="1" applyAlignment="1">
      <alignment horizontal="left" indent="2"/>
    </xf>
    <xf numFmtId="164" fontId="14" fillId="0" borderId="7" xfId="2" applyNumberFormat="1" applyFont="1" applyFill="1" applyBorder="1"/>
    <xf numFmtId="169" fontId="14" fillId="0" borderId="7" xfId="2" applyNumberFormat="1" applyFont="1" applyFill="1" applyBorder="1"/>
    <xf numFmtId="164" fontId="6" fillId="0" borderId="11" xfId="1" applyNumberFormat="1" applyFont="1" applyFill="1" applyBorder="1"/>
    <xf numFmtId="169" fontId="14" fillId="0" borderId="7" xfId="7" applyNumberFormat="1" applyFont="1" applyFill="1" applyBorder="1" applyAlignment="1">
      <alignment horizontal="right"/>
    </xf>
    <xf numFmtId="0" fontId="15" fillId="0" borderId="7" xfId="2" applyFont="1" applyFill="1" applyBorder="1" applyAlignment="1">
      <alignment horizontal="left" wrapText="1" indent="1" shrinkToFit="1"/>
    </xf>
    <xf numFmtId="164" fontId="15" fillId="0" borderId="7" xfId="2" applyNumberFormat="1" applyFont="1" applyFill="1" applyBorder="1"/>
    <xf numFmtId="168" fontId="8" fillId="0" borderId="11" xfId="1" applyNumberFormat="1" applyFont="1" applyFill="1" applyBorder="1"/>
    <xf numFmtId="167" fontId="8" fillId="0" borderId="11" xfId="1" applyNumberFormat="1" applyFont="1" applyFill="1" applyBorder="1" applyAlignment="1">
      <alignment horizontal="center"/>
    </xf>
    <xf numFmtId="164" fontId="8" fillId="0" borderId="11" xfId="1" applyNumberFormat="1" applyFont="1" applyFill="1" applyBorder="1"/>
    <xf numFmtId="0" fontId="15" fillId="0" borderId="0" xfId="2" applyFont="1" applyFill="1"/>
    <xf numFmtId="0" fontId="10" fillId="0" borderId="7" xfId="0" applyFont="1" applyFill="1" applyBorder="1" applyAlignment="1">
      <alignment horizontal="left" indent="1"/>
    </xf>
    <xf numFmtId="164" fontId="8" fillId="0" borderId="7" xfId="2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left" wrapText="1" indent="2"/>
    </xf>
    <xf numFmtId="0" fontId="35" fillId="0" borderId="7" xfId="0" applyFont="1" applyFill="1" applyBorder="1" applyAlignment="1">
      <alignment horizontal="left" wrapText="1" indent="2"/>
    </xf>
    <xf numFmtId="0" fontId="6" fillId="0" borderId="7" xfId="2" applyFont="1" applyFill="1" applyBorder="1" applyAlignment="1">
      <alignment horizontal="left" wrapText="1" indent="3"/>
    </xf>
    <xf numFmtId="0" fontId="8" fillId="0" borderId="7" xfId="2" applyFont="1" applyFill="1" applyBorder="1" applyAlignment="1">
      <alignment horizontal="right" wrapText="1" indent="3"/>
    </xf>
    <xf numFmtId="0" fontId="36" fillId="0" borderId="7" xfId="0" applyFont="1" applyFill="1" applyBorder="1" applyAlignment="1">
      <alignment horizontal="left" indent="2"/>
    </xf>
    <xf numFmtId="0" fontId="35" fillId="0" borderId="7" xfId="0" applyFont="1" applyFill="1" applyBorder="1" applyAlignment="1">
      <alignment horizontal="left" indent="2"/>
    </xf>
    <xf numFmtId="0" fontId="35" fillId="0" borderId="7" xfId="2" applyFont="1" applyFill="1" applyBorder="1" applyAlignment="1">
      <alignment horizontal="left" vertical="justify" indent="2"/>
    </xf>
    <xf numFmtId="0" fontId="35" fillId="0" borderId="7" xfId="0" applyFont="1" applyFill="1" applyBorder="1" applyAlignment="1">
      <alignment horizontal="left" vertical="justify" indent="2"/>
    </xf>
    <xf numFmtId="0" fontId="31" fillId="0" borderId="7" xfId="2" applyFont="1" applyFill="1" applyBorder="1" applyAlignment="1">
      <alignment horizontal="left" wrapText="1" indent="1"/>
    </xf>
    <xf numFmtId="164" fontId="21" fillId="0" borderId="7" xfId="2" applyNumberFormat="1" applyFont="1" applyFill="1" applyBorder="1"/>
    <xf numFmtId="0" fontId="27" fillId="0" borderId="7" xfId="2" applyFont="1" applyFill="1" applyBorder="1" applyAlignment="1">
      <alignment horizontal="left" wrapText="1" indent="1"/>
    </xf>
    <xf numFmtId="0" fontId="6" fillId="0" borderId="7" xfId="2" applyFont="1" applyFill="1" applyBorder="1" applyAlignment="1">
      <alignment horizontal="left" wrapText="1" indent="1"/>
    </xf>
    <xf numFmtId="169" fontId="21" fillId="0" borderId="7" xfId="2" applyNumberFormat="1" applyFont="1" applyFill="1" applyBorder="1" applyAlignment="1">
      <alignment horizontal="center"/>
    </xf>
    <xf numFmtId="169" fontId="21" fillId="0" borderId="11" xfId="2" applyNumberFormat="1" applyFont="1" applyFill="1" applyBorder="1" applyAlignment="1">
      <alignment horizontal="center"/>
    </xf>
    <xf numFmtId="0" fontId="32" fillId="0" borderId="7" xfId="2" applyFont="1" applyFill="1" applyBorder="1" applyAlignment="1">
      <alignment horizontal="left" wrapText="1" indent="1"/>
    </xf>
    <xf numFmtId="164" fontId="33" fillId="0" borderId="7" xfId="2" applyNumberFormat="1" applyFont="1" applyFill="1" applyBorder="1"/>
    <xf numFmtId="168" fontId="31" fillId="0" borderId="11" xfId="1" applyNumberFormat="1" applyFont="1" applyFill="1" applyBorder="1"/>
    <xf numFmtId="167" fontId="5" fillId="0" borderId="11" xfId="1" applyNumberFormat="1" applyFont="1" applyFill="1" applyBorder="1" applyAlignment="1">
      <alignment horizontal="center"/>
    </xf>
    <xf numFmtId="0" fontId="19" fillId="0" borderId="0" xfId="2" applyFont="1" applyFill="1"/>
    <xf numFmtId="0" fontId="14" fillId="0" borderId="8" xfId="0" applyFont="1" applyFill="1" applyBorder="1" applyAlignment="1">
      <alignment horizontal="left" wrapText="1" indent="2"/>
    </xf>
    <xf numFmtId="0" fontId="25" fillId="0" borderId="7" xfId="2" applyFont="1" applyFill="1" applyBorder="1" applyAlignment="1">
      <alignment horizontal="left" wrapText="1" indent="1"/>
    </xf>
    <xf numFmtId="164" fontId="21" fillId="0" borderId="8" xfId="2" applyNumberFormat="1" applyFont="1" applyFill="1" applyBorder="1"/>
    <xf numFmtId="168" fontId="18" fillId="0" borderId="11" xfId="1" applyNumberFormat="1" applyFont="1" applyFill="1" applyBorder="1"/>
    <xf numFmtId="167" fontId="18" fillId="0" borderId="11" xfId="1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wrapText="1"/>
    </xf>
    <xf numFmtId="0" fontId="14" fillId="0" borderId="8" xfId="2" applyFont="1" applyFill="1" applyBorder="1"/>
    <xf numFmtId="0" fontId="22" fillId="0" borderId="7" xfId="2" applyFont="1" applyFill="1" applyBorder="1" applyAlignment="1">
      <alignment horizontal="left" vertical="justify" indent="2"/>
    </xf>
    <xf numFmtId="168" fontId="10" fillId="0" borderId="11" xfId="1" applyNumberFormat="1" applyFont="1" applyFill="1" applyBorder="1"/>
    <xf numFmtId="0" fontId="22" fillId="0" borderId="7" xfId="2" applyFont="1" applyFill="1" applyBorder="1" applyAlignment="1">
      <alignment horizontal="left" indent="1"/>
    </xf>
    <xf numFmtId="168" fontId="10" fillId="0" borderId="5" xfId="1" applyNumberFormat="1" applyFont="1" applyFill="1" applyBorder="1"/>
    <xf numFmtId="167" fontId="8" fillId="0" borderId="5" xfId="1" applyNumberFormat="1" applyFont="1" applyFill="1" applyBorder="1" applyAlignment="1">
      <alignment horizontal="center"/>
    </xf>
    <xf numFmtId="168" fontId="8" fillId="0" borderId="5" xfId="1" applyNumberFormat="1" applyFont="1" applyFill="1" applyBorder="1"/>
    <xf numFmtId="0" fontId="30" fillId="0" borderId="5" xfId="2" applyFont="1" applyFill="1" applyBorder="1" applyAlignment="1">
      <alignment horizontal="left" indent="1"/>
    </xf>
    <xf numFmtId="164" fontId="15" fillId="0" borderId="5" xfId="2" applyNumberFormat="1" applyFont="1" applyFill="1" applyBorder="1"/>
    <xf numFmtId="0" fontId="15" fillId="0" borderId="4" xfId="2" applyFont="1" applyFill="1" applyBorder="1" applyAlignment="1">
      <alignment horizontal="left"/>
    </xf>
    <xf numFmtId="164" fontId="15" fillId="0" borderId="4" xfId="2" applyNumberFormat="1" applyFont="1" applyFill="1" applyBorder="1"/>
    <xf numFmtId="168" fontId="15" fillId="0" borderId="4" xfId="1" applyNumberFormat="1" applyFont="1" applyFill="1" applyBorder="1"/>
    <xf numFmtId="0" fontId="14" fillId="0" borderId="14" xfId="2" applyFont="1" applyFill="1" applyBorder="1"/>
    <xf numFmtId="0" fontId="14" fillId="0" borderId="5" xfId="2" applyFont="1" applyFill="1" applyBorder="1"/>
    <xf numFmtId="164" fontId="14" fillId="0" borderId="5" xfId="2" applyNumberFormat="1" applyFont="1" applyFill="1" applyBorder="1"/>
    <xf numFmtId="0" fontId="15" fillId="0" borderId="7" xfId="2" applyFont="1" applyFill="1" applyBorder="1" applyAlignment="1">
      <alignment wrapText="1"/>
    </xf>
    <xf numFmtId="0" fontId="14" fillId="0" borderId="7" xfId="2" applyFont="1" applyFill="1" applyBorder="1" applyAlignment="1">
      <alignment horizontal="left" vertical="justify" indent="2"/>
    </xf>
    <xf numFmtId="169" fontId="14" fillId="0" borderId="11" xfId="2" applyNumberFormat="1" applyFont="1" applyFill="1" applyBorder="1"/>
    <xf numFmtId="0" fontId="35" fillId="0" borderId="7" xfId="0" applyFont="1" applyFill="1" applyBorder="1" applyAlignment="1">
      <alignment horizontal="left" vertical="top" wrapText="1" indent="2"/>
    </xf>
    <xf numFmtId="164" fontId="15" fillId="0" borderId="0" xfId="2" applyNumberFormat="1" applyFont="1" applyFill="1"/>
    <xf numFmtId="0" fontId="14" fillId="0" borderId="7" xfId="0" applyFont="1" applyFill="1" applyBorder="1" applyAlignment="1">
      <alignment horizontal="left" indent="2"/>
    </xf>
    <xf numFmtId="0" fontId="18" fillId="0" borderId="7" xfId="2" applyFont="1" applyFill="1" applyBorder="1" applyAlignment="1">
      <alignment horizontal="left" wrapText="1" indent="1"/>
    </xf>
    <xf numFmtId="169" fontId="23" fillId="0" borderId="7" xfId="2" applyNumberFormat="1" applyFont="1" applyFill="1" applyBorder="1" applyAlignment="1">
      <alignment horizontal="center"/>
    </xf>
    <xf numFmtId="164" fontId="18" fillId="0" borderId="11" xfId="1" applyNumberFormat="1" applyFont="1" applyFill="1" applyBorder="1"/>
    <xf numFmtId="0" fontId="15" fillId="0" borderId="0" xfId="2" applyFont="1" applyFill="1" applyBorder="1"/>
    <xf numFmtId="169" fontId="17" fillId="0" borderId="7" xfId="2" applyNumberFormat="1" applyFont="1" applyFill="1" applyBorder="1" applyAlignment="1">
      <alignment horizontal="center"/>
    </xf>
    <xf numFmtId="168" fontId="14" fillId="0" borderId="4" xfId="1" applyNumberFormat="1" applyFont="1" applyFill="1" applyBorder="1"/>
    <xf numFmtId="0" fontId="14" fillId="0" borderId="0" xfId="2" applyFont="1" applyFill="1" applyBorder="1"/>
    <xf numFmtId="0" fontId="26" fillId="0" borderId="5" xfId="2" applyFont="1" applyFill="1" applyBorder="1"/>
    <xf numFmtId="0" fontId="15" fillId="0" borderId="7" xfId="2" applyFont="1" applyFill="1" applyBorder="1"/>
    <xf numFmtId="0" fontId="14" fillId="0" borderId="7" xfId="2" applyFont="1" applyFill="1" applyBorder="1" applyAlignment="1">
      <alignment horizontal="left" wrapText="1" indent="2"/>
    </xf>
    <xf numFmtId="164" fontId="15" fillId="0" borderId="7" xfId="6" applyNumberFormat="1" applyFont="1" applyFill="1" applyBorder="1"/>
    <xf numFmtId="0" fontId="18" fillId="0" borderId="7" xfId="0" applyFont="1" applyFill="1" applyBorder="1" applyAlignment="1">
      <alignment horizontal="left" indent="1"/>
    </xf>
    <xf numFmtId="164" fontId="6" fillId="0" borderId="7" xfId="2" applyNumberFormat="1" applyFont="1" applyFill="1" applyBorder="1" applyAlignment="1">
      <alignment horizontal="right"/>
    </xf>
    <xf numFmtId="0" fontId="6" fillId="0" borderId="5" xfId="2" applyFont="1" applyFill="1" applyBorder="1" applyAlignment="1">
      <alignment horizontal="left" wrapText="1" indent="3"/>
    </xf>
    <xf numFmtId="0" fontId="8" fillId="0" borderId="5" xfId="2" applyFont="1" applyFill="1" applyBorder="1" applyAlignment="1">
      <alignment horizontal="right" wrapText="1" indent="3"/>
    </xf>
    <xf numFmtId="0" fontId="18" fillId="0" borderId="7" xfId="2" applyFont="1" applyFill="1" applyBorder="1" applyAlignment="1">
      <alignment horizontal="left" wrapText="1" indent="3"/>
    </xf>
    <xf numFmtId="0" fontId="3" fillId="0" borderId="7" xfId="2" applyFont="1" applyFill="1" applyBorder="1" applyAlignment="1">
      <alignment horizontal="left" wrapText="1" indent="1"/>
    </xf>
    <xf numFmtId="164" fontId="14" fillId="0" borderId="8" xfId="2" applyNumberFormat="1" applyFont="1" applyFill="1" applyBorder="1"/>
    <xf numFmtId="169" fontId="24" fillId="0" borderId="7" xfId="2" applyNumberFormat="1" applyFont="1" applyFill="1" applyBorder="1"/>
    <xf numFmtId="169" fontId="17" fillId="0" borderId="7" xfId="2" applyNumberFormat="1" applyFont="1" applyFill="1" applyBorder="1"/>
    <xf numFmtId="169" fontId="17" fillId="0" borderId="11" xfId="2" applyNumberFormat="1" applyFont="1" applyFill="1" applyBorder="1"/>
    <xf numFmtId="0" fontId="14" fillId="0" borderId="7" xfId="0" applyFont="1" applyFill="1" applyBorder="1" applyAlignment="1">
      <alignment horizontal="left" vertical="top" wrapText="1" indent="2"/>
    </xf>
    <xf numFmtId="164" fontId="21" fillId="0" borderId="7" xfId="2" applyNumberFormat="1" applyFont="1" applyFill="1" applyBorder="1" applyAlignment="1">
      <alignment horizontal="left" vertical="top" wrapText="1" indent="2"/>
    </xf>
    <xf numFmtId="0" fontId="6" fillId="0" borderId="7" xfId="2" applyFont="1" applyFill="1" applyBorder="1" applyAlignment="1">
      <alignment horizontal="left" vertical="top" wrapText="1" indent="2"/>
    </xf>
    <xf numFmtId="167" fontId="6" fillId="0" borderId="11" xfId="1" applyNumberFormat="1" applyFont="1" applyFill="1" applyBorder="1" applyAlignment="1">
      <alignment horizontal="center"/>
    </xf>
    <xf numFmtId="167" fontId="10" fillId="0" borderId="11" xfId="1" applyNumberFormat="1" applyFont="1" applyFill="1" applyBorder="1" applyAlignment="1">
      <alignment horizontal="center"/>
    </xf>
    <xf numFmtId="0" fontId="5" fillId="0" borderId="22" xfId="2" applyFont="1" applyFill="1" applyBorder="1" applyAlignment="1">
      <alignment horizontal="left" indent="2"/>
    </xf>
    <xf numFmtId="0" fontId="3" fillId="0" borderId="23" xfId="2" applyFont="1" applyFill="1" applyBorder="1" applyAlignment="1">
      <alignment horizontal="left" vertical="top" wrapText="1" indent="2"/>
    </xf>
    <xf numFmtId="0" fontId="15" fillId="0" borderId="5" xfId="2" applyFont="1" applyFill="1" applyBorder="1" applyAlignment="1">
      <alignment horizontal="left"/>
    </xf>
    <xf numFmtId="0" fontId="15" fillId="0" borderId="7" xfId="2" applyFont="1" applyFill="1" applyBorder="1" applyAlignment="1">
      <alignment horizontal="left" wrapText="1"/>
    </xf>
    <xf numFmtId="169" fontId="14" fillId="0" borderId="7" xfId="2" applyNumberFormat="1" applyFont="1" applyFill="1" applyBorder="1" applyAlignment="1">
      <alignment horizontal="center"/>
    </xf>
    <xf numFmtId="168" fontId="17" fillId="0" borderId="7" xfId="1" applyNumberFormat="1" applyFont="1" applyFill="1" applyBorder="1" applyAlignment="1">
      <alignment horizontal="center"/>
    </xf>
    <xf numFmtId="164" fontId="17" fillId="0" borderId="7" xfId="2" applyNumberFormat="1" applyFont="1" applyFill="1" applyBorder="1" applyAlignment="1">
      <alignment horizontal="center"/>
    </xf>
    <xf numFmtId="168" fontId="14" fillId="0" borderId="7" xfId="1" applyNumberFormat="1" applyFont="1" applyFill="1" applyBorder="1" applyAlignment="1">
      <alignment horizontal="center"/>
    </xf>
    <xf numFmtId="0" fontId="36" fillId="0" borderId="7" xfId="0" applyFont="1" applyFill="1" applyBorder="1" applyAlignment="1">
      <alignment horizontal="left" vertical="top" wrapText="1" indent="2"/>
    </xf>
    <xf numFmtId="0" fontId="11" fillId="0" borderId="7" xfId="2" applyFont="1" applyFill="1" applyBorder="1" applyAlignment="1">
      <alignment horizontal="left" wrapText="1" indent="1"/>
    </xf>
    <xf numFmtId="0" fontId="14" fillId="0" borderId="11" xfId="2" applyFont="1" applyFill="1" applyBorder="1" applyAlignment="1">
      <alignment horizontal="center"/>
    </xf>
    <xf numFmtId="168" fontId="14" fillId="0" borderId="11" xfId="1" applyNumberFormat="1" applyFont="1" applyFill="1" applyBorder="1" applyAlignment="1">
      <alignment horizontal="center"/>
    </xf>
    <xf numFmtId="169" fontId="21" fillId="0" borderId="7" xfId="2" applyNumberFormat="1" applyFont="1" applyFill="1" applyBorder="1"/>
    <xf numFmtId="164" fontId="17" fillId="0" borderId="7" xfId="2" applyNumberFormat="1" applyFont="1" applyFill="1" applyBorder="1"/>
    <xf numFmtId="168" fontId="23" fillId="0" borderId="7" xfId="1" applyNumberFormat="1" applyFont="1" applyFill="1" applyBorder="1" applyAlignment="1">
      <alignment horizontal="center"/>
    </xf>
    <xf numFmtId="169" fontId="21" fillId="0" borderId="11" xfId="2" applyNumberFormat="1" applyFont="1" applyFill="1" applyBorder="1"/>
    <xf numFmtId="168" fontId="24" fillId="0" borderId="7" xfId="1" applyNumberFormat="1" applyFont="1" applyFill="1" applyBorder="1" applyAlignment="1">
      <alignment horizontal="center"/>
    </xf>
    <xf numFmtId="167" fontId="24" fillId="0" borderId="7" xfId="1" applyNumberFormat="1" applyFont="1" applyFill="1" applyBorder="1" applyAlignment="1">
      <alignment horizontal="center"/>
    </xf>
    <xf numFmtId="164" fontId="17" fillId="0" borderId="5" xfId="2" applyNumberFormat="1" applyFont="1" applyFill="1" applyBorder="1"/>
    <xf numFmtId="167" fontId="17" fillId="0" borderId="7" xfId="1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left" wrapText="1"/>
    </xf>
    <xf numFmtId="0" fontId="10" fillId="0" borderId="11" xfId="0" applyFont="1" applyFill="1" applyBorder="1" applyAlignment="1">
      <alignment horizontal="left" indent="1"/>
    </xf>
    <xf numFmtId="0" fontId="6" fillId="0" borderId="7" xfId="2" applyFont="1" applyFill="1" applyBorder="1" applyAlignment="1">
      <alignment horizontal="right" wrapText="1" indent="3"/>
    </xf>
    <xf numFmtId="164" fontId="8" fillId="0" borderId="11" xfId="1" applyNumberFormat="1" applyFont="1" applyFill="1" applyBorder="1" applyAlignment="1">
      <alignment wrapText="1"/>
    </xf>
    <xf numFmtId="164" fontId="23" fillId="0" borderId="7" xfId="2" applyNumberFormat="1" applyFont="1" applyFill="1" applyBorder="1"/>
    <xf numFmtId="168" fontId="14" fillId="0" borderId="0" xfId="2" applyNumberFormat="1" applyFont="1" applyFill="1" applyBorder="1"/>
    <xf numFmtId="164" fontId="35" fillId="0" borderId="0" xfId="2" applyNumberFormat="1" applyFont="1" applyFill="1" applyBorder="1"/>
    <xf numFmtId="164" fontId="14" fillId="0" borderId="0" xfId="2" applyNumberFormat="1" applyFont="1" applyFill="1" applyBorder="1"/>
    <xf numFmtId="0" fontId="14" fillId="0" borderId="7" xfId="0" applyFont="1" applyFill="1" applyBorder="1" applyAlignment="1">
      <alignment horizontal="left" wrapText="1" indent="2"/>
    </xf>
    <xf numFmtId="164" fontId="21" fillId="0" borderId="4" xfId="2" applyNumberFormat="1" applyFont="1" applyFill="1" applyBorder="1"/>
    <xf numFmtId="164" fontId="15" fillId="0" borderId="1" xfId="2" applyNumberFormat="1" applyFont="1" applyFill="1" applyBorder="1"/>
    <xf numFmtId="168" fontId="14" fillId="0" borderId="1" xfId="1" applyNumberFormat="1" applyFont="1" applyFill="1" applyBorder="1" applyAlignment="1">
      <alignment horizontal="center"/>
    </xf>
    <xf numFmtId="164" fontId="8" fillId="0" borderId="11" xfId="2" applyNumberFormat="1" applyFont="1" applyFill="1" applyBorder="1" applyAlignment="1">
      <alignment horizontal="right"/>
    </xf>
    <xf numFmtId="0" fontId="35" fillId="0" borderId="7" xfId="0" applyFont="1" applyFill="1" applyBorder="1" applyAlignment="1">
      <alignment horizontal="right" wrapText="1" indent="2"/>
    </xf>
    <xf numFmtId="0" fontId="15" fillId="0" borderId="2" xfId="2" applyFont="1" applyFill="1" applyBorder="1" applyAlignment="1">
      <alignment horizontal="left"/>
    </xf>
    <xf numFmtId="164" fontId="15" fillId="0" borderId="3" xfId="2" applyNumberFormat="1" applyFont="1" applyFill="1" applyBorder="1"/>
    <xf numFmtId="168" fontId="15" fillId="0" borderId="3" xfId="1" applyNumberFormat="1" applyFont="1" applyFill="1" applyBorder="1"/>
    <xf numFmtId="168" fontId="15" fillId="0" borderId="13" xfId="1" applyNumberFormat="1" applyFont="1" applyFill="1" applyBorder="1"/>
    <xf numFmtId="0" fontId="15" fillId="0" borderId="1" xfId="2" applyFont="1" applyFill="1" applyBorder="1" applyAlignment="1">
      <alignment horizontal="left"/>
    </xf>
    <xf numFmtId="0" fontId="15" fillId="0" borderId="15" xfId="2" applyFont="1" applyFill="1" applyBorder="1" applyAlignment="1">
      <alignment horizontal="left"/>
    </xf>
    <xf numFmtId="164" fontId="15" fillId="0" borderId="15" xfId="2" applyNumberFormat="1" applyFont="1" applyFill="1" applyBorder="1"/>
    <xf numFmtId="168" fontId="15" fillId="0" borderId="15" xfId="1" applyNumberFormat="1" applyFont="1" applyFill="1" applyBorder="1"/>
    <xf numFmtId="0" fontId="15" fillId="0" borderId="5" xfId="2" applyFont="1" applyFill="1" applyBorder="1"/>
    <xf numFmtId="0" fontId="19" fillId="0" borderId="7" xfId="2" applyFont="1" applyFill="1" applyBorder="1" applyAlignment="1">
      <alignment wrapText="1"/>
    </xf>
    <xf numFmtId="172" fontId="21" fillId="0" borderId="7" xfId="1" applyNumberFormat="1" applyFont="1" applyFill="1" applyBorder="1" applyAlignment="1">
      <alignment horizontal="center"/>
    </xf>
    <xf numFmtId="0" fontId="15" fillId="0" borderId="7" xfId="2" applyFont="1" applyFill="1" applyBorder="1" applyAlignment="1">
      <alignment horizontal="left" wrapText="1" indent="1"/>
    </xf>
    <xf numFmtId="0" fontId="35" fillId="0" borderId="7" xfId="2" applyFont="1" applyFill="1" applyBorder="1" applyAlignment="1">
      <alignment horizontal="left" wrapText="1" indent="2"/>
    </xf>
    <xf numFmtId="0" fontId="35" fillId="0" borderId="8" xfId="2" applyFont="1" applyFill="1" applyBorder="1" applyAlignment="1">
      <alignment horizontal="left" wrapText="1" indent="2"/>
    </xf>
    <xf numFmtId="169" fontId="23" fillId="0" borderId="7" xfId="2" applyNumberFormat="1" applyFont="1" applyFill="1" applyBorder="1"/>
    <xf numFmtId="0" fontId="19" fillId="0" borderId="17" xfId="2" applyFont="1" applyFill="1" applyBorder="1" applyAlignment="1">
      <alignment wrapText="1"/>
    </xf>
    <xf numFmtId="164" fontId="15" fillId="0" borderId="17" xfId="2" applyNumberFormat="1" applyFont="1" applyFill="1" applyBorder="1"/>
    <xf numFmtId="0" fontId="34" fillId="0" borderId="7" xfId="2" applyFont="1" applyFill="1" applyBorder="1" applyAlignment="1">
      <alignment horizontal="left" indent="1"/>
    </xf>
    <xf numFmtId="167" fontId="21" fillId="0" borderId="7" xfId="2" applyNumberFormat="1" applyFont="1" applyFill="1" applyBorder="1" applyAlignment="1">
      <alignment horizontal="center"/>
    </xf>
    <xf numFmtId="0" fontId="15" fillId="0" borderId="8" xfId="2" applyFont="1" applyFill="1" applyBorder="1" applyAlignment="1">
      <alignment horizontal="left" wrapText="1" indent="1"/>
    </xf>
    <xf numFmtId="0" fontId="37" fillId="0" borderId="7" xfId="0" applyFont="1" applyFill="1" applyBorder="1" applyAlignment="1">
      <alignment horizontal="left" wrapText="1" indent="2"/>
    </xf>
    <xf numFmtId="164" fontId="8" fillId="0" borderId="5" xfId="2" applyNumberFormat="1" applyFont="1" applyFill="1" applyBorder="1" applyAlignment="1">
      <alignment horizontal="right"/>
    </xf>
    <xf numFmtId="164" fontId="8" fillId="0" borderId="7" xfId="1" applyNumberFormat="1" applyFont="1" applyFill="1" applyBorder="1"/>
    <xf numFmtId="0" fontId="15" fillId="0" borderId="17" xfId="2" applyFont="1" applyFill="1" applyBorder="1" applyAlignment="1">
      <alignment horizontal="left"/>
    </xf>
    <xf numFmtId="168" fontId="15" fillId="0" borderId="1" xfId="1" applyNumberFormat="1" applyFont="1" applyFill="1" applyBorder="1"/>
    <xf numFmtId="168" fontId="13" fillId="0" borderId="11" xfId="1" applyNumberFormat="1" applyFont="1" applyFill="1" applyBorder="1"/>
    <xf numFmtId="0" fontId="15" fillId="0" borderId="11" xfId="2" applyFont="1" applyFill="1" applyBorder="1" applyAlignment="1">
      <alignment horizontal="left"/>
    </xf>
    <xf numFmtId="164" fontId="14" fillId="0" borderId="11" xfId="2" applyNumberFormat="1" applyFont="1" applyFill="1" applyBorder="1"/>
    <xf numFmtId="168" fontId="14" fillId="0" borderId="11" xfId="1" applyNumberFormat="1" applyFont="1" applyFill="1" applyBorder="1"/>
    <xf numFmtId="168" fontId="14" fillId="0" borderId="7" xfId="1" applyNumberFormat="1" applyFont="1" applyFill="1" applyBorder="1"/>
    <xf numFmtId="0" fontId="15" fillId="0" borderId="7" xfId="0" applyFont="1" applyFill="1" applyBorder="1" applyAlignment="1">
      <alignment horizontal="left" indent="1"/>
    </xf>
    <xf numFmtId="167" fontId="17" fillId="0" borderId="7" xfId="2" applyNumberFormat="1" applyFont="1" applyFill="1" applyBorder="1" applyAlignment="1">
      <alignment horizontal="center"/>
    </xf>
    <xf numFmtId="168" fontId="17" fillId="0" borderId="7" xfId="1" applyNumberFormat="1" applyFont="1" applyFill="1" applyBorder="1"/>
    <xf numFmtId="164" fontId="14" fillId="0" borderId="11" xfId="6" applyNumberFormat="1" applyFont="1" applyFill="1" applyBorder="1"/>
    <xf numFmtId="166" fontId="14" fillId="0" borderId="7" xfId="6" applyNumberFormat="1" applyFont="1" applyFill="1" applyBorder="1"/>
    <xf numFmtId="0" fontId="8" fillId="0" borderId="7" xfId="2" applyFont="1" applyFill="1" applyBorder="1" applyAlignment="1">
      <alignment wrapText="1"/>
    </xf>
    <xf numFmtId="164" fontId="8" fillId="0" borderId="7" xfId="2" applyNumberFormat="1" applyFont="1" applyFill="1" applyBorder="1"/>
    <xf numFmtId="0" fontId="6" fillId="0" borderId="0" xfId="2" applyFont="1" applyFill="1" applyBorder="1"/>
    <xf numFmtId="164" fontId="6" fillId="0" borderId="7" xfId="1" applyNumberFormat="1" applyFont="1" applyFill="1" applyBorder="1"/>
    <xf numFmtId="0" fontId="8" fillId="0" borderId="15" xfId="2" applyFont="1" applyFill="1" applyBorder="1"/>
    <xf numFmtId="164" fontId="8" fillId="0" borderId="15" xfId="2" applyNumberFormat="1" applyFont="1" applyFill="1" applyBorder="1" applyAlignment="1">
      <alignment horizontal="center"/>
    </xf>
    <xf numFmtId="0" fontId="8" fillId="0" borderId="5" xfId="2" applyFont="1" applyFill="1" applyBorder="1"/>
    <xf numFmtId="164" fontId="8" fillId="0" borderId="5" xfId="2" applyNumberFormat="1" applyFont="1" applyFill="1" applyBorder="1" applyAlignment="1">
      <alignment horizontal="center"/>
    </xf>
    <xf numFmtId="0" fontId="15" fillId="0" borderId="11" xfId="2" applyFont="1" applyFill="1" applyBorder="1" applyAlignment="1">
      <alignment horizontal="left" wrapText="1"/>
    </xf>
    <xf numFmtId="0" fontId="15" fillId="0" borderId="7" xfId="2" applyFont="1" applyFill="1" applyBorder="1" applyAlignment="1">
      <alignment horizontal="left"/>
    </xf>
    <xf numFmtId="168" fontId="15" fillId="0" borderId="8" xfId="1" applyNumberFormat="1" applyFont="1" applyFill="1" applyBorder="1"/>
    <xf numFmtId="168" fontId="15" fillId="0" borderId="7" xfId="1" applyNumberFormat="1" applyFont="1" applyFill="1" applyBorder="1"/>
    <xf numFmtId="0" fontId="6" fillId="0" borderId="0" xfId="2" applyFont="1" applyFill="1"/>
    <xf numFmtId="0" fontId="8" fillId="0" borderId="7" xfId="2" applyFont="1" applyFill="1" applyBorder="1" applyAlignment="1">
      <alignment horizontal="left"/>
    </xf>
    <xf numFmtId="0" fontId="8" fillId="0" borderId="0" xfId="2" applyFont="1" applyFill="1" applyBorder="1"/>
    <xf numFmtId="0" fontId="10" fillId="0" borderId="7" xfId="2" applyFont="1" applyFill="1" applyBorder="1" applyAlignment="1">
      <alignment horizontal="left" indent="1"/>
    </xf>
    <xf numFmtId="0" fontId="6" fillId="0" borderId="7" xfId="2" applyFont="1" applyFill="1" applyBorder="1" applyAlignment="1">
      <alignment horizontal="left" indent="2"/>
    </xf>
    <xf numFmtId="164" fontId="6" fillId="0" borderId="7" xfId="2" applyNumberFormat="1" applyFont="1" applyFill="1" applyBorder="1"/>
    <xf numFmtId="166" fontId="6" fillId="0" borderId="7" xfId="2" applyNumberFormat="1" applyFont="1" applyFill="1" applyBorder="1"/>
    <xf numFmtId="0" fontId="8" fillId="0" borderId="7" xfId="2" applyFont="1" applyFill="1" applyBorder="1" applyAlignment="1">
      <alignment horizontal="left" indent="1"/>
    </xf>
    <xf numFmtId="167" fontId="12" fillId="0" borderId="11" xfId="1" applyNumberFormat="1" applyFont="1" applyFill="1" applyBorder="1" applyAlignment="1">
      <alignment horizontal="center"/>
    </xf>
    <xf numFmtId="0" fontId="10" fillId="0" borderId="7" xfId="2" applyFont="1" applyFill="1" applyBorder="1" applyAlignment="1">
      <alignment horizontal="left" wrapText="1" indent="1"/>
    </xf>
    <xf numFmtId="0" fontId="6" fillId="0" borderId="7" xfId="0" applyFont="1" applyFill="1" applyBorder="1" applyAlignment="1">
      <alignment horizontal="left" indent="2"/>
    </xf>
    <xf numFmtId="0" fontId="8" fillId="0" borderId="7" xfId="0" applyFont="1" applyFill="1" applyBorder="1" applyAlignment="1">
      <alignment horizontal="left" indent="1"/>
    </xf>
    <xf numFmtId="0" fontId="6" fillId="0" borderId="8" xfId="0" applyFont="1" applyFill="1" applyBorder="1" applyAlignment="1">
      <alignment horizontal="left" indent="2"/>
    </xf>
    <xf numFmtId="166" fontId="6" fillId="0" borderId="11" xfId="2" applyNumberFormat="1" applyFont="1" applyFill="1" applyBorder="1"/>
    <xf numFmtId="0" fontId="18" fillId="0" borderId="8" xfId="0" applyFont="1" applyFill="1" applyBorder="1" applyAlignment="1">
      <alignment horizontal="left" indent="2"/>
    </xf>
    <xf numFmtId="164" fontId="6" fillId="0" borderId="8" xfId="2" applyNumberFormat="1" applyFont="1" applyFill="1" applyBorder="1"/>
    <xf numFmtId="0" fontId="6" fillId="0" borderId="9" xfId="2" applyFont="1" applyFill="1" applyBorder="1"/>
    <xf numFmtId="0" fontId="8" fillId="0" borderId="12" xfId="2" applyFont="1" applyFill="1" applyBorder="1"/>
    <xf numFmtId="164" fontId="8" fillId="0" borderId="12" xfId="2" applyNumberFormat="1" applyFont="1" applyFill="1" applyBorder="1"/>
    <xf numFmtId="164" fontId="8" fillId="0" borderId="12" xfId="2" applyNumberFormat="1" applyFont="1" applyFill="1" applyBorder="1" applyAlignment="1">
      <alignment horizontal="right"/>
    </xf>
    <xf numFmtId="0" fontId="12" fillId="0" borderId="0" xfId="2" applyFont="1" applyFill="1" applyBorder="1"/>
    <xf numFmtId="0" fontId="6" fillId="0" borderId="5" xfId="2" applyFont="1" applyFill="1" applyBorder="1"/>
    <xf numFmtId="164" fontId="8" fillId="0" borderId="5" xfId="2" applyNumberFormat="1" applyFont="1" applyFill="1" applyBorder="1"/>
    <xf numFmtId="0" fontId="8" fillId="0" borderId="7" xfId="2" applyFont="1" applyFill="1" applyBorder="1" applyAlignment="1">
      <alignment horizontal="left" wrapText="1"/>
    </xf>
    <xf numFmtId="168" fontId="8" fillId="0" borderId="7" xfId="1" applyNumberFormat="1" applyFont="1" applyFill="1" applyBorder="1" applyAlignment="1">
      <alignment horizontal="right"/>
    </xf>
    <xf numFmtId="168" fontId="6" fillId="0" borderId="7" xfId="1" applyNumberFormat="1" applyFont="1" applyFill="1" applyBorder="1" applyAlignment="1">
      <alignment horizontal="center"/>
    </xf>
    <xf numFmtId="0" fontId="8" fillId="0" borderId="0" xfId="2" applyFont="1" applyFill="1"/>
    <xf numFmtId="168" fontId="8" fillId="0" borderId="7" xfId="1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top" wrapText="1" indent="2"/>
    </xf>
    <xf numFmtId="164" fontId="15" fillId="0" borderId="11" xfId="6" applyNumberFormat="1" applyFont="1" applyFill="1" applyBorder="1"/>
    <xf numFmtId="0" fontId="8" fillId="0" borderId="5" xfId="2" applyFont="1" applyFill="1" applyBorder="1" applyAlignment="1">
      <alignment horizontal="left" indent="1"/>
    </xf>
    <xf numFmtId="168" fontId="10" fillId="0" borderId="7" xfId="1" applyNumberFormat="1" applyFont="1" applyFill="1" applyBorder="1" applyAlignment="1">
      <alignment horizontal="center"/>
    </xf>
    <xf numFmtId="168" fontId="6" fillId="0" borderId="7" xfId="1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right" vertical="top" wrapText="1"/>
    </xf>
    <xf numFmtId="168" fontId="6" fillId="0" borderId="11" xfId="1" applyNumberFormat="1" applyFont="1" applyFill="1" applyBorder="1" applyAlignment="1">
      <alignment horizontal="center"/>
    </xf>
    <xf numFmtId="0" fontId="6" fillId="0" borderId="7" xfId="2" applyFont="1" applyFill="1" applyBorder="1" applyAlignment="1">
      <alignment horizontal="right" vertical="top" wrapText="1" indent="3"/>
    </xf>
    <xf numFmtId="0" fontId="8" fillId="0" borderId="11" xfId="2" applyFont="1" applyFill="1" applyBorder="1" applyAlignment="1">
      <alignment horizontal="right" wrapText="1" indent="3"/>
    </xf>
    <xf numFmtId="164" fontId="8" fillId="0" borderId="5" xfId="1" applyNumberFormat="1" applyFont="1" applyFill="1" applyBorder="1"/>
    <xf numFmtId="0" fontId="6" fillId="0" borderId="1" xfId="2" applyFont="1" applyFill="1" applyBorder="1"/>
    <xf numFmtId="164" fontId="8" fillId="0" borderId="1" xfId="2" applyNumberFormat="1" applyFont="1" applyFill="1" applyBorder="1"/>
    <xf numFmtId="164" fontId="6" fillId="0" borderId="17" xfId="1" applyNumberFormat="1" applyFont="1" applyFill="1" applyBorder="1"/>
    <xf numFmtId="164" fontId="28" fillId="0" borderId="11" xfId="1" applyNumberFormat="1" applyFont="1" applyFill="1" applyBorder="1" applyAlignment="1"/>
    <xf numFmtId="166" fontId="18" fillId="0" borderId="7" xfId="2" applyNumberFormat="1" applyFont="1" applyFill="1" applyBorder="1"/>
    <xf numFmtId="0" fontId="8" fillId="0" borderId="9" xfId="2" applyFont="1" applyFill="1" applyBorder="1" applyAlignment="1">
      <alignment wrapText="1"/>
    </xf>
    <xf numFmtId="166" fontId="8" fillId="0" borderId="7" xfId="2" applyNumberFormat="1" applyFont="1" applyFill="1" applyBorder="1"/>
    <xf numFmtId="0" fontId="8" fillId="0" borderId="15" xfId="2" applyFont="1" applyFill="1" applyBorder="1" applyAlignment="1">
      <alignment horizontal="left"/>
    </xf>
    <xf numFmtId="164" fontId="8" fillId="0" borderId="15" xfId="2" applyNumberFormat="1" applyFont="1" applyFill="1" applyBorder="1"/>
    <xf numFmtId="0" fontId="8" fillId="0" borderId="11" xfId="2" applyFont="1" applyFill="1" applyBorder="1" applyAlignment="1">
      <alignment horizontal="left"/>
    </xf>
    <xf numFmtId="164" fontId="8" fillId="0" borderId="11" xfId="2" applyNumberFormat="1" applyFont="1" applyFill="1" applyBorder="1"/>
    <xf numFmtId="164" fontId="39" fillId="0" borderId="11" xfId="1" applyNumberFormat="1" applyFont="1" applyFill="1" applyBorder="1"/>
    <xf numFmtId="0" fontId="8" fillId="0" borderId="12" xfId="2" applyFont="1" applyFill="1" applyBorder="1" applyAlignment="1">
      <alignment horizontal="left" wrapText="1"/>
    </xf>
    <xf numFmtId="164" fontId="6" fillId="0" borderId="5" xfId="2" applyNumberFormat="1" applyFont="1" applyFill="1" applyBorder="1"/>
    <xf numFmtId="168" fontId="8" fillId="0" borderId="0" xfId="2" applyNumberFormat="1" applyFont="1" applyFill="1"/>
    <xf numFmtId="0" fontId="23" fillId="0" borderId="7" xfId="0" applyFont="1" applyFill="1" applyBorder="1" applyAlignment="1">
      <alignment horizontal="left" indent="2"/>
    </xf>
    <xf numFmtId="168" fontId="6" fillId="0" borderId="11" xfId="1" applyNumberFormat="1" applyFont="1" applyFill="1" applyBorder="1" applyAlignment="1">
      <alignment horizontal="right"/>
    </xf>
    <xf numFmtId="164" fontId="6" fillId="0" borderId="11" xfId="1" applyNumberFormat="1" applyFont="1" applyFill="1" applyBorder="1" applyAlignment="1"/>
    <xf numFmtId="164" fontId="6" fillId="0" borderId="12" xfId="1" applyNumberFormat="1" applyFont="1" applyFill="1" applyBorder="1"/>
    <xf numFmtId="0" fontId="15" fillId="0" borderId="1" xfId="2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center"/>
    </xf>
    <xf numFmtId="164" fontId="6" fillId="0" borderId="7" xfId="2" applyNumberFormat="1" applyFont="1" applyFill="1" applyBorder="1" applyAlignment="1">
      <alignment horizontal="center"/>
    </xf>
    <xf numFmtId="164" fontId="6" fillId="0" borderId="11" xfId="1" applyNumberFormat="1" applyFont="1" applyFill="1" applyBorder="1" applyAlignment="1">
      <alignment horizontal="left" indent="1"/>
    </xf>
    <xf numFmtId="164" fontId="14" fillId="0" borderId="7" xfId="3" applyNumberFormat="1" applyFont="1" applyFill="1" applyBorder="1" applyAlignment="1">
      <alignment horizontal="left"/>
    </xf>
    <xf numFmtId="166" fontId="14" fillId="0" borderId="7" xfId="2" applyNumberFormat="1" applyFont="1" applyFill="1" applyBorder="1" applyAlignment="1">
      <alignment horizontal="left" indent="1"/>
    </xf>
    <xf numFmtId="0" fontId="21" fillId="0" borderId="7" xfId="2" applyFont="1" applyFill="1" applyBorder="1" applyAlignment="1">
      <alignment horizontal="left" indent="2"/>
    </xf>
    <xf numFmtId="166" fontId="14" fillId="0" borderId="11" xfId="2" applyNumberFormat="1" applyFont="1" applyFill="1" applyBorder="1" applyAlignment="1">
      <alignment horizontal="left" indent="1"/>
    </xf>
    <xf numFmtId="0" fontId="15" fillId="0" borderId="7" xfId="2" applyFont="1" applyFill="1" applyBorder="1" applyAlignment="1">
      <alignment horizontal="left" indent="1"/>
    </xf>
    <xf numFmtId="164" fontId="15" fillId="0" borderId="7" xfId="3" applyNumberFormat="1" applyFont="1" applyFill="1" applyBorder="1" applyAlignment="1">
      <alignment horizontal="left"/>
    </xf>
    <xf numFmtId="164" fontId="23" fillId="0" borderId="11" xfId="2" applyNumberFormat="1" applyFont="1" applyFill="1" applyBorder="1"/>
    <xf numFmtId="0" fontId="6" fillId="0" borderId="11" xfId="0" applyFont="1" applyFill="1" applyBorder="1" applyAlignment="1">
      <alignment horizontal="left" vertical="top" wrapText="1" indent="2"/>
    </xf>
    <xf numFmtId="166" fontId="14" fillId="0" borderId="7" xfId="2" applyNumberFormat="1" applyFont="1" applyFill="1" applyBorder="1" applyAlignment="1">
      <alignment horizontal="center"/>
    </xf>
    <xf numFmtId="164" fontId="18" fillId="0" borderId="7" xfId="0" applyNumberFormat="1" applyFont="1" applyFill="1" applyBorder="1" applyAlignment="1">
      <alignment horizontal="left" vertical="top" wrapText="1" indent="2"/>
    </xf>
    <xf numFmtId="164" fontId="18" fillId="0" borderId="11" xfId="0" applyNumberFormat="1" applyFont="1" applyFill="1" applyBorder="1" applyAlignment="1">
      <alignment horizontal="left" vertical="top" wrapText="1" indent="2"/>
    </xf>
    <xf numFmtId="164" fontId="6" fillId="0" borderId="7" xfId="8" applyNumberFormat="1" applyFont="1" applyFill="1" applyBorder="1"/>
    <xf numFmtId="172" fontId="6" fillId="0" borderId="7" xfId="2" applyNumberFormat="1" applyFont="1" applyFill="1" applyBorder="1" applyAlignment="1">
      <alignment horizontal="center"/>
    </xf>
    <xf numFmtId="172" fontId="6" fillId="0" borderId="11" xfId="2" applyNumberFormat="1" applyFont="1" applyFill="1" applyBorder="1" applyAlignment="1">
      <alignment horizontal="center"/>
    </xf>
    <xf numFmtId="0" fontId="23" fillId="0" borderId="8" xfId="2" applyFont="1" applyFill="1" applyBorder="1" applyAlignment="1">
      <alignment horizontal="left" indent="2"/>
    </xf>
    <xf numFmtId="168" fontId="18" fillId="0" borderId="7" xfId="1" applyNumberFormat="1" applyFont="1" applyFill="1" applyBorder="1" applyAlignment="1">
      <alignment horizontal="center"/>
    </xf>
    <xf numFmtId="168" fontId="18" fillId="0" borderId="5" xfId="1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left" wrapText="1" indent="2"/>
    </xf>
    <xf numFmtId="0" fontId="10" fillId="0" borderId="7" xfId="0" applyFont="1" applyFill="1" applyBorder="1" applyAlignment="1">
      <alignment horizontal="left" vertical="top" wrapText="1" indent="2"/>
    </xf>
    <xf numFmtId="164" fontId="6" fillId="0" borderId="15" xfId="2" applyNumberFormat="1" applyFont="1" applyFill="1" applyBorder="1" applyAlignment="1">
      <alignment horizontal="center"/>
    </xf>
    <xf numFmtId="0" fontId="19" fillId="0" borderId="11" xfId="2" applyFont="1" applyFill="1" applyBorder="1"/>
    <xf numFmtId="0" fontId="13" fillId="0" borderId="17" xfId="2" applyFont="1" applyFill="1" applyBorder="1"/>
    <xf numFmtId="0" fontId="13" fillId="0" borderId="24" xfId="2" applyFont="1" applyFill="1" applyBorder="1"/>
    <xf numFmtId="164" fontId="6" fillId="0" borderId="19" xfId="1" applyNumberFormat="1" applyFont="1" applyFill="1" applyBorder="1"/>
    <xf numFmtId="164" fontId="14" fillId="0" borderId="7" xfId="6" applyNumberFormat="1" applyFont="1" applyFill="1" applyBorder="1"/>
    <xf numFmtId="166" fontId="14" fillId="0" borderId="11" xfId="6" applyNumberFormat="1" applyFont="1" applyFill="1" applyBorder="1"/>
    <xf numFmtId="164" fontId="8" fillId="0" borderId="19" xfId="1" applyNumberFormat="1" applyFont="1" applyFill="1" applyBorder="1"/>
    <xf numFmtId="168" fontId="6" fillId="0" borderId="19" xfId="1" applyNumberFormat="1" applyFont="1" applyFill="1" applyBorder="1"/>
    <xf numFmtId="168" fontId="8" fillId="0" borderId="19" xfId="1" applyNumberFormat="1" applyFont="1" applyFill="1" applyBorder="1"/>
    <xf numFmtId="168" fontId="6" fillId="0" borderId="16" xfId="1" applyNumberFormat="1" applyFont="1" applyFill="1" applyBorder="1" applyAlignment="1">
      <alignment horizontal="center"/>
    </xf>
    <xf numFmtId="168" fontId="6" fillId="0" borderId="7" xfId="1" applyNumberFormat="1" applyFont="1" applyFill="1" applyBorder="1"/>
    <xf numFmtId="168" fontId="8" fillId="0" borderId="7" xfId="1" applyNumberFormat="1" applyFont="1" applyFill="1" applyBorder="1"/>
    <xf numFmtId="168" fontId="6" fillId="0" borderId="16" xfId="1" applyNumberFormat="1" applyFont="1" applyFill="1" applyBorder="1" applyAlignment="1">
      <alignment horizontal="right"/>
    </xf>
    <xf numFmtId="168" fontId="6" fillId="0" borderId="19" xfId="1" applyNumberFormat="1" applyFont="1" applyFill="1" applyBorder="1" applyAlignment="1">
      <alignment horizontal="right"/>
    </xf>
    <xf numFmtId="0" fontId="6" fillId="0" borderId="7" xfId="2" applyFont="1" applyFill="1" applyBorder="1" applyAlignment="1">
      <alignment horizontal="left" wrapText="1" indent="2"/>
    </xf>
    <xf numFmtId="164" fontId="18" fillId="0" borderId="19" xfId="1" applyNumberFormat="1" applyFont="1" applyFill="1" applyBorder="1"/>
    <xf numFmtId="0" fontId="12" fillId="0" borderId="7" xfId="2" applyFont="1" applyFill="1" applyBorder="1" applyAlignment="1">
      <alignment horizontal="left" wrapText="1" indent="1"/>
    </xf>
    <xf numFmtId="164" fontId="15" fillId="0" borderId="8" xfId="6" applyNumberFormat="1" applyFont="1" applyFill="1" applyBorder="1"/>
    <xf numFmtId="166" fontId="24" fillId="0" borderId="7" xfId="6" applyNumberFormat="1" applyFont="1" applyFill="1" applyBorder="1"/>
    <xf numFmtId="164" fontId="15" fillId="0" borderId="10" xfId="6" applyNumberFormat="1" applyFont="1" applyFill="1" applyBorder="1" applyAlignment="1">
      <alignment horizontal="center"/>
    </xf>
    <xf numFmtId="164" fontId="15" fillId="0" borderId="27" xfId="6" applyNumberFormat="1" applyFont="1" applyFill="1" applyBorder="1" applyAlignment="1">
      <alignment horizontal="center"/>
    </xf>
    <xf numFmtId="166" fontId="15" fillId="0" borderId="0" xfId="2" applyNumberFormat="1" applyFont="1" applyFill="1" applyBorder="1"/>
    <xf numFmtId="0" fontId="15" fillId="0" borderId="14" xfId="2" applyFont="1" applyFill="1" applyBorder="1"/>
    <xf numFmtId="0" fontId="19" fillId="0" borderId="7" xfId="2" applyFont="1" applyFill="1" applyBorder="1"/>
    <xf numFmtId="166" fontId="15" fillId="0" borderId="7" xfId="6" applyNumberFormat="1" applyFont="1" applyFill="1" applyBorder="1"/>
    <xf numFmtId="171" fontId="18" fillId="0" borderId="7" xfId="1" applyNumberFormat="1" applyFont="1" applyFill="1" applyBorder="1"/>
    <xf numFmtId="171" fontId="18" fillId="0" borderId="11" xfId="1" applyNumberFormat="1" applyFont="1" applyFill="1" applyBorder="1"/>
    <xf numFmtId="164" fontId="14" fillId="0" borderId="7" xfId="2" applyNumberFormat="1" applyFont="1" applyFill="1" applyBorder="1" applyAlignment="1">
      <alignment horizontal="right"/>
    </xf>
    <xf numFmtId="0" fontId="6" fillId="0" borderId="7" xfId="2" applyFont="1" applyFill="1" applyBorder="1" applyAlignment="1">
      <alignment horizontal="center"/>
    </xf>
    <xf numFmtId="168" fontId="18" fillId="0" borderId="7" xfId="2" applyNumberFormat="1" applyFont="1" applyFill="1" applyBorder="1" applyAlignment="1">
      <alignment horizontal="center"/>
    </xf>
    <xf numFmtId="172" fontId="18" fillId="0" borderId="7" xfId="2" applyNumberFormat="1" applyFont="1" applyFill="1" applyBorder="1" applyAlignment="1">
      <alignment horizontal="center"/>
    </xf>
    <xf numFmtId="164" fontId="6" fillId="0" borderId="5" xfId="1" applyNumberFormat="1" applyFont="1" applyFill="1" applyBorder="1"/>
    <xf numFmtId="0" fontId="24" fillId="0" borderId="8" xfId="2" applyFont="1" applyFill="1" applyBorder="1" applyAlignment="1">
      <alignment horizontal="left" indent="2"/>
    </xf>
    <xf numFmtId="164" fontId="14" fillId="0" borderId="8" xfId="2" applyNumberFormat="1" applyFont="1" applyFill="1" applyBorder="1" applyAlignment="1">
      <alignment horizontal="right"/>
    </xf>
    <xf numFmtId="0" fontId="15" fillId="0" borderId="15" xfId="2" applyFont="1" applyFill="1" applyBorder="1"/>
    <xf numFmtId="164" fontId="15" fillId="0" borderId="15" xfId="6" applyNumberFormat="1" applyFont="1" applyFill="1" applyBorder="1"/>
    <xf numFmtId="164" fontId="8" fillId="0" borderId="1" xfId="2" applyNumberFormat="1" applyFont="1" applyFill="1" applyBorder="1" applyAlignment="1">
      <alignment horizontal="center"/>
    </xf>
    <xf numFmtId="164" fontId="6" fillId="0" borderId="11" xfId="2" applyNumberFormat="1" applyFont="1" applyFill="1" applyBorder="1" applyAlignment="1">
      <alignment horizontal="right"/>
    </xf>
    <xf numFmtId="166" fontId="17" fillId="0" borderId="7" xfId="2" applyNumberFormat="1" applyFont="1" applyFill="1" applyBorder="1" applyAlignment="1">
      <alignment horizontal="center"/>
    </xf>
    <xf numFmtId="0" fontId="15" fillId="0" borderId="10" xfId="2" applyFont="1" applyFill="1" applyBorder="1"/>
    <xf numFmtId="164" fontId="15" fillId="0" borderId="10" xfId="6" applyNumberFormat="1" applyFont="1" applyFill="1" applyBorder="1"/>
    <xf numFmtId="0" fontId="40" fillId="0" borderId="0" xfId="11" applyFont="1" applyFill="1" applyBorder="1" applyAlignment="1">
      <alignment horizontal="right" wrapText="1"/>
    </xf>
    <xf numFmtId="0" fontId="19" fillId="0" borderId="0" xfId="2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7" fillId="0" borderId="20" xfId="2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2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4"/>
    <cellStyle name="Обычный 3" xfId="11"/>
    <cellStyle name="Обычный 3 2" xfId="12"/>
    <cellStyle name="Обычный Лена" xfId="9"/>
    <cellStyle name="Обычный_Таблицы Мун.заказ Стационар" xfId="2"/>
    <cellStyle name="Процентный 2" xfId="10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2" xfId="5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00CCFF"/>
      <color rgb="FFFF9999"/>
      <color rgb="FF99FF33"/>
      <color rgb="FFCC66FF"/>
      <color rgb="FF99FF66"/>
      <color rgb="FFCCFF66"/>
      <color rgb="FFFFCCFF"/>
      <color rgb="FFFFCC00"/>
      <color rgb="FFFF5A3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178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178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235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235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178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178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178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178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235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235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178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178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324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324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324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324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7"/>
  <sheetViews>
    <sheetView tabSelected="1" zoomScaleNormal="100" zoomScaleSheetLayoutView="75" workbookViewId="0">
      <pane xSplit="1" ySplit="10" topLeftCell="B404" activePane="bottomRight" state="frozen"/>
      <selection pane="topRight" activeCell="B1" sqref="B1"/>
      <selection pane="bottomLeft" activeCell="A8" sqref="A8"/>
      <selection pane="bottomRight" activeCell="E3" sqref="E3"/>
    </sheetView>
  </sheetViews>
  <sheetFormatPr defaultColWidth="9.140625" defaultRowHeight="15" x14ac:dyDescent="0.25"/>
  <cols>
    <col min="1" max="1" width="45" style="1" customWidth="1"/>
    <col min="2" max="2" width="9" style="1" customWidth="1"/>
    <col min="3" max="3" width="13.85546875" style="1" customWidth="1"/>
    <col min="4" max="4" width="11.85546875" style="1" customWidth="1"/>
    <col min="5" max="5" width="9.140625" style="1" customWidth="1"/>
    <col min="6" max="6" width="13.7109375" style="1" customWidth="1"/>
    <col min="7" max="8" width="10.5703125" style="1" bestFit="1" customWidth="1"/>
    <col min="9" max="9" width="9.140625" style="1"/>
    <col min="10" max="10" width="11.7109375" style="1" customWidth="1"/>
    <col min="11" max="11" width="9.140625" style="1"/>
    <col min="12" max="12" width="10.5703125" style="1" bestFit="1" customWidth="1"/>
    <col min="13" max="16384" width="9.140625" style="1"/>
  </cols>
  <sheetData>
    <row r="1" spans="1:6" ht="15" customHeight="1" x14ac:dyDescent="0.25">
      <c r="C1" s="2"/>
      <c r="D1" s="2"/>
      <c r="E1" s="309" t="s">
        <v>216</v>
      </c>
      <c r="F1" s="309"/>
    </row>
    <row r="2" spans="1:6" ht="35.25" customHeight="1" x14ac:dyDescent="0.25">
      <c r="C2" s="2"/>
      <c r="D2" s="2"/>
      <c r="E2" s="309"/>
      <c r="F2" s="309"/>
    </row>
    <row r="3" spans="1:6" ht="18.75" customHeight="1" x14ac:dyDescent="0.25">
      <c r="E3" s="3"/>
      <c r="F3" s="4" t="s">
        <v>213</v>
      </c>
    </row>
    <row r="4" spans="1:6" s="5" customFormat="1" ht="15" customHeight="1" x14ac:dyDescent="0.25">
      <c r="A4" s="310" t="s">
        <v>210</v>
      </c>
      <c r="B4" s="311"/>
      <c r="C4" s="311"/>
      <c r="D4" s="311"/>
      <c r="E4" s="311"/>
      <c r="F4" s="311"/>
    </row>
    <row r="5" spans="1:6" s="5" customFormat="1" ht="30.75" customHeight="1" thickBot="1" x14ac:dyDescent="0.3">
      <c r="A5" s="311"/>
      <c r="B5" s="311"/>
      <c r="C5" s="311"/>
      <c r="D5" s="311"/>
      <c r="E5" s="311"/>
      <c r="F5" s="311"/>
    </row>
    <row r="6" spans="1:6" ht="21.75" hidden="1" customHeight="1" thickBot="1" x14ac:dyDescent="0.3"/>
    <row r="7" spans="1:6" ht="21" customHeight="1" x14ac:dyDescent="0.3">
      <c r="A7" s="6" t="s">
        <v>113</v>
      </c>
      <c r="B7" s="315" t="s">
        <v>1</v>
      </c>
      <c r="C7" s="312" t="s">
        <v>211</v>
      </c>
      <c r="D7" s="321" t="s">
        <v>0</v>
      </c>
      <c r="E7" s="315" t="s">
        <v>2</v>
      </c>
      <c r="F7" s="318" t="s">
        <v>145</v>
      </c>
    </row>
    <row r="8" spans="1:6" ht="15.75" customHeight="1" x14ac:dyDescent="0.3">
      <c r="A8" s="7"/>
      <c r="B8" s="316"/>
      <c r="C8" s="313"/>
      <c r="D8" s="322"/>
      <c r="E8" s="316"/>
      <c r="F8" s="319"/>
    </row>
    <row r="9" spans="1:6" ht="57" customHeight="1" thickBot="1" x14ac:dyDescent="0.3">
      <c r="A9" s="8" t="s">
        <v>3</v>
      </c>
      <c r="B9" s="317"/>
      <c r="C9" s="314"/>
      <c r="D9" s="323"/>
      <c r="E9" s="317"/>
      <c r="F9" s="320"/>
    </row>
    <row r="10" spans="1:6" s="12" customFormat="1" ht="15.75" thickBot="1" x14ac:dyDescent="0.3">
      <c r="A10" s="9">
        <v>1</v>
      </c>
      <c r="B10" s="10">
        <v>2</v>
      </c>
      <c r="C10" s="10">
        <v>3</v>
      </c>
      <c r="D10" s="11">
        <v>4</v>
      </c>
      <c r="E10" s="11">
        <v>5</v>
      </c>
      <c r="F10" s="11">
        <v>6</v>
      </c>
    </row>
    <row r="11" spans="1:6" ht="29.25" x14ac:dyDescent="0.25">
      <c r="A11" s="13" t="s">
        <v>66</v>
      </c>
      <c r="B11" s="14"/>
      <c r="C11" s="15"/>
      <c r="D11" s="16"/>
      <c r="E11" s="16"/>
      <c r="F11" s="16"/>
    </row>
    <row r="12" spans="1:6" x14ac:dyDescent="0.25">
      <c r="A12" s="17" t="s">
        <v>4</v>
      </c>
      <c r="B12" s="18"/>
      <c r="C12" s="19"/>
      <c r="D12" s="19"/>
      <c r="E12" s="19"/>
      <c r="F12" s="19"/>
    </row>
    <row r="13" spans="1:6" x14ac:dyDescent="0.25">
      <c r="A13" s="20" t="s">
        <v>39</v>
      </c>
      <c r="B13" s="21">
        <v>340</v>
      </c>
      <c r="C13" s="19">
        <v>31.199999999999996</v>
      </c>
      <c r="D13" s="22">
        <v>14.5</v>
      </c>
      <c r="E13" s="23">
        <f t="shared" ref="E13:E32" si="0">ROUND(F13/B13,0)</f>
        <v>1</v>
      </c>
      <c r="F13" s="19">
        <f t="shared" ref="F13:F32" si="1">ROUND(C13*D13,0)</f>
        <v>452</v>
      </c>
    </row>
    <row r="14" spans="1:6" x14ac:dyDescent="0.25">
      <c r="A14" s="20" t="s">
        <v>20</v>
      </c>
      <c r="B14" s="21">
        <v>340</v>
      </c>
      <c r="C14" s="19">
        <v>81.599999999999994</v>
      </c>
      <c r="D14" s="22">
        <v>14.5</v>
      </c>
      <c r="E14" s="23">
        <f t="shared" si="0"/>
        <v>3</v>
      </c>
      <c r="F14" s="19">
        <f t="shared" si="1"/>
        <v>1183</v>
      </c>
    </row>
    <row r="15" spans="1:6" x14ac:dyDescent="0.25">
      <c r="A15" s="20" t="s">
        <v>30</v>
      </c>
      <c r="B15" s="21">
        <v>340</v>
      </c>
      <c r="C15" s="19">
        <v>40.799999999999997</v>
      </c>
      <c r="D15" s="22">
        <v>14.2</v>
      </c>
      <c r="E15" s="23">
        <f t="shared" si="0"/>
        <v>2</v>
      </c>
      <c r="F15" s="19">
        <f t="shared" si="1"/>
        <v>579</v>
      </c>
    </row>
    <row r="16" spans="1:6" x14ac:dyDescent="0.25">
      <c r="A16" s="20" t="s">
        <v>31</v>
      </c>
      <c r="B16" s="21">
        <v>340</v>
      </c>
      <c r="C16" s="19">
        <v>20.399999999999999</v>
      </c>
      <c r="D16" s="22">
        <v>12</v>
      </c>
      <c r="E16" s="23">
        <f t="shared" si="0"/>
        <v>1</v>
      </c>
      <c r="F16" s="19">
        <f t="shared" si="1"/>
        <v>245</v>
      </c>
    </row>
    <row r="17" spans="1:6" x14ac:dyDescent="0.25">
      <c r="A17" s="20" t="s">
        <v>48</v>
      </c>
      <c r="B17" s="21">
        <v>340</v>
      </c>
      <c r="C17" s="19">
        <v>60</v>
      </c>
      <c r="D17" s="22">
        <v>16.899999999999999</v>
      </c>
      <c r="E17" s="23">
        <f t="shared" si="0"/>
        <v>3</v>
      </c>
      <c r="F17" s="19">
        <f t="shared" si="1"/>
        <v>1014</v>
      </c>
    </row>
    <row r="18" spans="1:6" x14ac:dyDescent="0.25">
      <c r="A18" s="20" t="s">
        <v>11</v>
      </c>
      <c r="B18" s="21">
        <v>340</v>
      </c>
      <c r="C18" s="19">
        <v>91.2</v>
      </c>
      <c r="D18" s="24">
        <v>11.7</v>
      </c>
      <c r="E18" s="23">
        <f t="shared" si="0"/>
        <v>3</v>
      </c>
      <c r="F18" s="19">
        <f t="shared" si="1"/>
        <v>1067</v>
      </c>
    </row>
    <row r="19" spans="1:6" x14ac:dyDescent="0.25">
      <c r="A19" s="20" t="s">
        <v>49</v>
      </c>
      <c r="B19" s="21">
        <v>340</v>
      </c>
      <c r="C19" s="19">
        <v>43.2</v>
      </c>
      <c r="D19" s="22">
        <v>15.5</v>
      </c>
      <c r="E19" s="23">
        <f t="shared" si="0"/>
        <v>2</v>
      </c>
      <c r="F19" s="19">
        <f t="shared" si="1"/>
        <v>670</v>
      </c>
    </row>
    <row r="20" spans="1:6" x14ac:dyDescent="0.25">
      <c r="A20" s="20" t="s">
        <v>50</v>
      </c>
      <c r="B20" s="21">
        <v>340</v>
      </c>
      <c r="C20" s="19">
        <v>37.200000000000003</v>
      </c>
      <c r="D20" s="22">
        <v>12</v>
      </c>
      <c r="E20" s="23">
        <f t="shared" si="0"/>
        <v>1</v>
      </c>
      <c r="F20" s="19">
        <f t="shared" si="1"/>
        <v>446</v>
      </c>
    </row>
    <row r="21" spans="1:6" x14ac:dyDescent="0.25">
      <c r="A21" s="20" t="s">
        <v>27</v>
      </c>
      <c r="B21" s="21">
        <v>340</v>
      </c>
      <c r="C21" s="19">
        <v>50.399999999999991</v>
      </c>
      <c r="D21" s="22">
        <v>13.5</v>
      </c>
      <c r="E21" s="23">
        <f t="shared" si="0"/>
        <v>2</v>
      </c>
      <c r="F21" s="19">
        <f t="shared" si="1"/>
        <v>680</v>
      </c>
    </row>
    <row r="22" spans="1:6" x14ac:dyDescent="0.25">
      <c r="A22" s="20" t="s">
        <v>47</v>
      </c>
      <c r="B22" s="21">
        <v>340</v>
      </c>
      <c r="C22" s="19">
        <v>33.599999999999994</v>
      </c>
      <c r="D22" s="22">
        <v>20</v>
      </c>
      <c r="E22" s="23">
        <f t="shared" si="0"/>
        <v>2</v>
      </c>
      <c r="F22" s="19">
        <f t="shared" si="1"/>
        <v>672</v>
      </c>
    </row>
    <row r="23" spans="1:6" x14ac:dyDescent="0.25">
      <c r="A23" s="20" t="s">
        <v>51</v>
      </c>
      <c r="B23" s="21">
        <v>340</v>
      </c>
      <c r="C23" s="19">
        <v>14.4</v>
      </c>
      <c r="D23" s="22">
        <v>16.5</v>
      </c>
      <c r="E23" s="23">
        <f t="shared" si="0"/>
        <v>1</v>
      </c>
      <c r="F23" s="19">
        <f t="shared" si="1"/>
        <v>238</v>
      </c>
    </row>
    <row r="24" spans="1:6" x14ac:dyDescent="0.25">
      <c r="A24" s="20" t="s">
        <v>12</v>
      </c>
      <c r="B24" s="21">
        <v>340</v>
      </c>
      <c r="C24" s="19">
        <v>129.60000000000002</v>
      </c>
      <c r="D24" s="22">
        <v>11</v>
      </c>
      <c r="E24" s="23">
        <f t="shared" si="0"/>
        <v>4</v>
      </c>
      <c r="F24" s="19">
        <f t="shared" si="1"/>
        <v>1426</v>
      </c>
    </row>
    <row r="25" spans="1:6" x14ac:dyDescent="0.25">
      <c r="A25" s="20" t="s">
        <v>71</v>
      </c>
      <c r="B25" s="21">
        <v>340</v>
      </c>
      <c r="C25" s="19">
        <v>39.599999999999994</v>
      </c>
      <c r="D25" s="22">
        <v>7.8</v>
      </c>
      <c r="E25" s="23">
        <f t="shared" si="0"/>
        <v>1</v>
      </c>
      <c r="F25" s="19">
        <f t="shared" si="1"/>
        <v>309</v>
      </c>
    </row>
    <row r="26" spans="1:6" x14ac:dyDescent="0.25">
      <c r="A26" s="20" t="s">
        <v>21</v>
      </c>
      <c r="B26" s="21">
        <v>340</v>
      </c>
      <c r="C26" s="19">
        <v>66</v>
      </c>
      <c r="D26" s="22">
        <v>6.5</v>
      </c>
      <c r="E26" s="23">
        <f t="shared" si="0"/>
        <v>1</v>
      </c>
      <c r="F26" s="19">
        <f t="shared" si="1"/>
        <v>429</v>
      </c>
    </row>
    <row r="27" spans="1:6" x14ac:dyDescent="0.25">
      <c r="A27" s="20" t="s">
        <v>46</v>
      </c>
      <c r="B27" s="21">
        <v>340</v>
      </c>
      <c r="C27" s="19">
        <v>32.4</v>
      </c>
      <c r="D27" s="22">
        <v>12</v>
      </c>
      <c r="E27" s="23">
        <f t="shared" si="0"/>
        <v>1</v>
      </c>
      <c r="F27" s="19">
        <f t="shared" si="1"/>
        <v>389</v>
      </c>
    </row>
    <row r="28" spans="1:6" x14ac:dyDescent="0.25">
      <c r="A28" s="20" t="s">
        <v>8</v>
      </c>
      <c r="B28" s="21">
        <v>340</v>
      </c>
      <c r="C28" s="19">
        <v>135.6</v>
      </c>
      <c r="D28" s="22">
        <v>7.7</v>
      </c>
      <c r="E28" s="23">
        <f t="shared" si="0"/>
        <v>3</v>
      </c>
      <c r="F28" s="19">
        <f t="shared" si="1"/>
        <v>1044</v>
      </c>
    </row>
    <row r="29" spans="1:6" x14ac:dyDescent="0.25">
      <c r="A29" s="20" t="s">
        <v>13</v>
      </c>
      <c r="B29" s="21">
        <v>340</v>
      </c>
      <c r="C29" s="19">
        <v>26.399999999999995</v>
      </c>
      <c r="D29" s="22">
        <v>13.4</v>
      </c>
      <c r="E29" s="23">
        <f t="shared" si="0"/>
        <v>1</v>
      </c>
      <c r="F29" s="19">
        <f t="shared" si="1"/>
        <v>354</v>
      </c>
    </row>
    <row r="30" spans="1:6" ht="17.25" customHeight="1" x14ac:dyDescent="0.25">
      <c r="A30" s="20" t="s">
        <v>52</v>
      </c>
      <c r="B30" s="21">
        <v>340</v>
      </c>
      <c r="C30" s="19">
        <v>38.4</v>
      </c>
      <c r="D30" s="22">
        <v>16</v>
      </c>
      <c r="E30" s="23">
        <f t="shared" si="0"/>
        <v>2</v>
      </c>
      <c r="F30" s="19">
        <f t="shared" si="1"/>
        <v>614</v>
      </c>
    </row>
    <row r="31" spans="1:6" ht="17.25" customHeight="1" x14ac:dyDescent="0.25">
      <c r="A31" s="20" t="s">
        <v>92</v>
      </c>
      <c r="B31" s="21">
        <v>340</v>
      </c>
      <c r="C31" s="19"/>
      <c r="D31" s="22">
        <v>16.5</v>
      </c>
      <c r="E31" s="23">
        <f t="shared" si="0"/>
        <v>0</v>
      </c>
      <c r="F31" s="19">
        <f t="shared" si="1"/>
        <v>0</v>
      </c>
    </row>
    <row r="32" spans="1:6" ht="17.25" hidden="1" customHeight="1" x14ac:dyDescent="0.25">
      <c r="A32" s="20"/>
      <c r="B32" s="21">
        <v>340</v>
      </c>
      <c r="C32" s="19"/>
      <c r="D32" s="22">
        <v>15</v>
      </c>
      <c r="E32" s="23">
        <f t="shared" si="0"/>
        <v>0</v>
      </c>
      <c r="F32" s="19">
        <f t="shared" si="1"/>
        <v>0</v>
      </c>
    </row>
    <row r="33" spans="1:6" s="30" customFormat="1" ht="14.25" x14ac:dyDescent="0.2">
      <c r="A33" s="25" t="s">
        <v>5</v>
      </c>
      <c r="B33" s="26"/>
      <c r="C33" s="27">
        <f>SUM(C13:C31)</f>
        <v>971.99999999999989</v>
      </c>
      <c r="D33" s="28">
        <f>F33/C33</f>
        <v>12.151234567901236</v>
      </c>
      <c r="E33" s="29">
        <f>SUM(E13:E31)</f>
        <v>34</v>
      </c>
      <c r="F33" s="27">
        <f>SUM(F13:F31)</f>
        <v>11811</v>
      </c>
    </row>
    <row r="34" spans="1:6" s="30" customFormat="1" hidden="1" x14ac:dyDescent="0.25">
      <c r="A34" s="20"/>
      <c r="B34" s="21">
        <v>350</v>
      </c>
      <c r="C34" s="19"/>
      <c r="D34" s="22"/>
      <c r="E34" s="23"/>
      <c r="F34" s="19">
        <f>ROUND(C34*D34,0)</f>
        <v>0</v>
      </c>
    </row>
    <row r="35" spans="1:6" s="30" customFormat="1" ht="14.25" hidden="1" x14ac:dyDescent="0.2">
      <c r="A35" s="25" t="s">
        <v>124</v>
      </c>
      <c r="B35" s="26"/>
      <c r="C35" s="27">
        <f t="shared" ref="C35" si="2">C33+C34</f>
        <v>971.99999999999989</v>
      </c>
      <c r="D35" s="28">
        <f>F35/C35</f>
        <v>12.151234567901236</v>
      </c>
      <c r="E35" s="27">
        <f t="shared" ref="E35:F35" si="3">E33+E34</f>
        <v>34</v>
      </c>
      <c r="F35" s="27">
        <f t="shared" si="3"/>
        <v>11811</v>
      </c>
    </row>
    <row r="36" spans="1:6" s="30" customFormat="1" x14ac:dyDescent="0.25">
      <c r="A36" s="31" t="s">
        <v>117</v>
      </c>
      <c r="B36" s="32"/>
      <c r="C36" s="23"/>
      <c r="D36" s="19"/>
      <c r="E36" s="19"/>
      <c r="F36" s="19"/>
    </row>
    <row r="37" spans="1:6" s="30" customFormat="1" x14ac:dyDescent="0.25">
      <c r="A37" s="33" t="s">
        <v>84</v>
      </c>
      <c r="B37" s="32"/>
      <c r="C37" s="23">
        <v>1591</v>
      </c>
      <c r="D37" s="19"/>
      <c r="E37" s="19"/>
      <c r="F37" s="19"/>
    </row>
    <row r="38" spans="1:6" s="30" customFormat="1" ht="45" x14ac:dyDescent="0.25">
      <c r="A38" s="34" t="s">
        <v>162</v>
      </c>
      <c r="B38" s="32"/>
      <c r="C38" s="23"/>
      <c r="D38" s="19"/>
      <c r="E38" s="19"/>
      <c r="F38" s="19"/>
    </row>
    <row r="39" spans="1:6" s="30" customFormat="1" x14ac:dyDescent="0.25">
      <c r="A39" s="34" t="s">
        <v>165</v>
      </c>
      <c r="B39" s="32"/>
      <c r="C39" s="23">
        <v>1591</v>
      </c>
      <c r="D39" s="19"/>
      <c r="E39" s="19"/>
      <c r="F39" s="19"/>
    </row>
    <row r="40" spans="1:6" s="30" customFormat="1" x14ac:dyDescent="0.25">
      <c r="A40" s="35" t="s">
        <v>82</v>
      </c>
      <c r="B40" s="32"/>
      <c r="C40" s="23"/>
      <c r="D40" s="19"/>
      <c r="E40" s="19"/>
      <c r="F40" s="19"/>
    </row>
    <row r="41" spans="1:6" s="30" customFormat="1" ht="30" x14ac:dyDescent="0.25">
      <c r="A41" s="35" t="s">
        <v>83</v>
      </c>
      <c r="B41" s="32"/>
      <c r="C41" s="23">
        <v>413</v>
      </c>
      <c r="D41" s="19"/>
      <c r="E41" s="19"/>
      <c r="F41" s="19"/>
    </row>
    <row r="42" spans="1:6" s="30" customFormat="1" x14ac:dyDescent="0.25">
      <c r="A42" s="35" t="s">
        <v>167</v>
      </c>
      <c r="B42" s="32"/>
      <c r="C42" s="23">
        <v>413</v>
      </c>
      <c r="D42" s="19"/>
      <c r="E42" s="19"/>
      <c r="F42" s="19"/>
    </row>
    <row r="43" spans="1:6" s="30" customFormat="1" ht="17.25" customHeight="1" x14ac:dyDescent="0.25">
      <c r="A43" s="36" t="s">
        <v>100</v>
      </c>
      <c r="B43" s="32"/>
      <c r="C43" s="29">
        <f>C37+ROUND(C40*3.2,0)+C41</f>
        <v>2004</v>
      </c>
      <c r="D43" s="19"/>
      <c r="E43" s="19"/>
      <c r="F43" s="19"/>
    </row>
    <row r="44" spans="1:6" s="30" customFormat="1" x14ac:dyDescent="0.25">
      <c r="A44" s="37" t="s">
        <v>85</v>
      </c>
      <c r="B44" s="32"/>
      <c r="C44" s="29"/>
      <c r="D44" s="19"/>
      <c r="E44" s="19"/>
      <c r="F44" s="19"/>
    </row>
    <row r="45" spans="1:6" s="30" customFormat="1" x14ac:dyDescent="0.25">
      <c r="A45" s="38" t="s">
        <v>170</v>
      </c>
      <c r="B45" s="32"/>
      <c r="C45" s="29"/>
      <c r="D45" s="19"/>
      <c r="E45" s="19"/>
      <c r="F45" s="19"/>
    </row>
    <row r="46" spans="1:6" s="30" customFormat="1" x14ac:dyDescent="0.25">
      <c r="A46" s="38" t="s">
        <v>15</v>
      </c>
      <c r="B46" s="32"/>
      <c r="C46" s="29"/>
      <c r="D46" s="19"/>
      <c r="E46" s="19"/>
      <c r="F46" s="19"/>
    </row>
    <row r="47" spans="1:6" s="30" customFormat="1" x14ac:dyDescent="0.25">
      <c r="A47" s="38" t="s">
        <v>53</v>
      </c>
      <c r="B47" s="32"/>
      <c r="C47" s="29"/>
      <c r="D47" s="19"/>
      <c r="E47" s="19"/>
      <c r="F47" s="19"/>
    </row>
    <row r="48" spans="1:6" s="30" customFormat="1" x14ac:dyDescent="0.25">
      <c r="A48" s="38" t="s">
        <v>17</v>
      </c>
      <c r="B48" s="32"/>
      <c r="C48" s="29"/>
      <c r="D48" s="19"/>
      <c r="E48" s="19"/>
      <c r="F48" s="19"/>
    </row>
    <row r="49" spans="1:6" s="30" customFormat="1" ht="30" x14ac:dyDescent="0.25">
      <c r="A49" s="39" t="s">
        <v>26</v>
      </c>
      <c r="B49" s="32"/>
      <c r="C49" s="29"/>
      <c r="D49" s="19"/>
      <c r="E49" s="19"/>
      <c r="F49" s="19"/>
    </row>
    <row r="50" spans="1:6" s="30" customFormat="1" x14ac:dyDescent="0.25">
      <c r="A50" s="38" t="s">
        <v>28</v>
      </c>
      <c r="B50" s="32"/>
      <c r="C50" s="29"/>
      <c r="D50" s="19"/>
      <c r="E50" s="19"/>
      <c r="F50" s="19"/>
    </row>
    <row r="51" spans="1:6" s="30" customFormat="1" x14ac:dyDescent="0.25">
      <c r="A51" s="38" t="s">
        <v>86</v>
      </c>
      <c r="B51" s="32"/>
      <c r="C51" s="29"/>
      <c r="D51" s="19"/>
      <c r="E51" s="19"/>
      <c r="F51" s="19"/>
    </row>
    <row r="52" spans="1:6" s="30" customFormat="1" x14ac:dyDescent="0.25">
      <c r="A52" s="38" t="s">
        <v>175</v>
      </c>
      <c r="B52" s="32"/>
      <c r="C52" s="29"/>
      <c r="D52" s="19"/>
      <c r="E52" s="19"/>
      <c r="F52" s="19"/>
    </row>
    <row r="53" spans="1:6" s="30" customFormat="1" x14ac:dyDescent="0.25">
      <c r="A53" s="38" t="s">
        <v>173</v>
      </c>
      <c r="B53" s="32"/>
      <c r="C53" s="29"/>
      <c r="D53" s="19"/>
      <c r="E53" s="19"/>
      <c r="F53" s="19"/>
    </row>
    <row r="54" spans="1:6" s="30" customFormat="1" x14ac:dyDescent="0.25">
      <c r="A54" s="38" t="s">
        <v>45</v>
      </c>
      <c r="B54" s="32"/>
      <c r="C54" s="29"/>
      <c r="D54" s="19"/>
      <c r="E54" s="19"/>
      <c r="F54" s="19"/>
    </row>
    <row r="55" spans="1:6" s="30" customFormat="1" x14ac:dyDescent="0.25">
      <c r="A55" s="34" t="s">
        <v>168</v>
      </c>
      <c r="B55" s="32"/>
      <c r="C55" s="29"/>
      <c r="D55" s="19"/>
      <c r="E55" s="19"/>
      <c r="F55" s="19"/>
    </row>
    <row r="56" spans="1:6" s="30" customFormat="1" x14ac:dyDescent="0.25">
      <c r="A56" s="38" t="s">
        <v>16</v>
      </c>
      <c r="B56" s="32"/>
      <c r="C56" s="29"/>
      <c r="D56" s="19"/>
      <c r="E56" s="19"/>
      <c r="F56" s="19"/>
    </row>
    <row r="57" spans="1:6" s="30" customFormat="1" x14ac:dyDescent="0.25">
      <c r="A57" s="38" t="s">
        <v>14</v>
      </c>
      <c r="B57" s="32"/>
      <c r="C57" s="29"/>
      <c r="D57" s="19"/>
      <c r="E57" s="19"/>
      <c r="F57" s="19"/>
    </row>
    <row r="58" spans="1:6" s="30" customFormat="1" x14ac:dyDescent="0.25">
      <c r="A58" s="38" t="s">
        <v>169</v>
      </c>
      <c r="B58" s="32"/>
      <c r="C58" s="29"/>
      <c r="D58" s="19"/>
      <c r="E58" s="19"/>
      <c r="F58" s="19"/>
    </row>
    <row r="59" spans="1:6" s="30" customFormat="1" x14ac:dyDescent="0.25">
      <c r="A59" s="38" t="s">
        <v>172</v>
      </c>
      <c r="B59" s="32"/>
      <c r="C59" s="29"/>
      <c r="D59" s="19"/>
      <c r="E59" s="19"/>
      <c r="F59" s="19"/>
    </row>
    <row r="60" spans="1:6" s="30" customFormat="1" x14ac:dyDescent="0.25">
      <c r="A60" s="40" t="s">
        <v>174</v>
      </c>
      <c r="B60" s="32"/>
      <c r="C60" s="29"/>
      <c r="D60" s="19"/>
      <c r="E60" s="19"/>
      <c r="F60" s="19"/>
    </row>
    <row r="61" spans="1:6" s="30" customFormat="1" x14ac:dyDescent="0.25">
      <c r="A61" s="38" t="s">
        <v>171</v>
      </c>
      <c r="B61" s="32"/>
      <c r="C61" s="29"/>
      <c r="D61" s="19"/>
      <c r="E61" s="19"/>
      <c r="F61" s="19"/>
    </row>
    <row r="62" spans="1:6" s="30" customFormat="1" ht="18.75" customHeight="1" x14ac:dyDescent="0.25">
      <c r="A62" s="41" t="s">
        <v>7</v>
      </c>
      <c r="B62" s="42"/>
      <c r="C62" s="19"/>
      <c r="D62" s="19"/>
      <c r="E62" s="19"/>
      <c r="F62" s="19"/>
    </row>
    <row r="63" spans="1:6" s="30" customFormat="1" ht="17.25" customHeight="1" x14ac:dyDescent="0.25">
      <c r="A63" s="43" t="s">
        <v>93</v>
      </c>
      <c r="B63" s="42"/>
      <c r="C63" s="19"/>
      <c r="D63" s="19"/>
      <c r="E63" s="19"/>
      <c r="F63" s="19"/>
    </row>
    <row r="64" spans="1:6" s="30" customFormat="1" x14ac:dyDescent="0.25">
      <c r="A64" s="44" t="s">
        <v>21</v>
      </c>
      <c r="B64" s="42">
        <v>340</v>
      </c>
      <c r="C64" s="19">
        <v>1</v>
      </c>
      <c r="D64" s="45">
        <v>3.2</v>
      </c>
      <c r="E64" s="23">
        <f t="shared" ref="E64:E72" si="4">ROUND(F64/B64,0)</f>
        <v>0</v>
      </c>
      <c r="F64" s="19">
        <f t="shared" ref="F64:F72" si="5">ROUND(C64*D64,0)</f>
        <v>3</v>
      </c>
    </row>
    <row r="65" spans="1:6" s="30" customFormat="1" x14ac:dyDescent="0.25">
      <c r="A65" s="44" t="s">
        <v>8</v>
      </c>
      <c r="B65" s="42">
        <v>340</v>
      </c>
      <c r="C65" s="19">
        <v>2</v>
      </c>
      <c r="D65" s="45">
        <v>6</v>
      </c>
      <c r="E65" s="23">
        <f t="shared" si="4"/>
        <v>0</v>
      </c>
      <c r="F65" s="19">
        <f t="shared" si="5"/>
        <v>12</v>
      </c>
    </row>
    <row r="66" spans="1:6" s="30" customFormat="1" x14ac:dyDescent="0.25">
      <c r="A66" s="44" t="s">
        <v>30</v>
      </c>
      <c r="B66" s="42">
        <v>340</v>
      </c>
      <c r="C66" s="19">
        <v>1</v>
      </c>
      <c r="D66" s="45">
        <v>12</v>
      </c>
      <c r="E66" s="23">
        <f t="shared" si="4"/>
        <v>0</v>
      </c>
      <c r="F66" s="19">
        <f t="shared" si="5"/>
        <v>12</v>
      </c>
    </row>
    <row r="67" spans="1:6" s="30" customFormat="1" x14ac:dyDescent="0.25">
      <c r="A67" s="44" t="s">
        <v>31</v>
      </c>
      <c r="B67" s="42">
        <v>340</v>
      </c>
      <c r="C67" s="19">
        <v>1</v>
      </c>
      <c r="D67" s="45">
        <v>9.5</v>
      </c>
      <c r="E67" s="23">
        <f t="shared" si="4"/>
        <v>0</v>
      </c>
      <c r="F67" s="19">
        <f t="shared" si="5"/>
        <v>10</v>
      </c>
    </row>
    <row r="68" spans="1:6" s="30" customFormat="1" x14ac:dyDescent="0.25">
      <c r="A68" s="44" t="s">
        <v>46</v>
      </c>
      <c r="B68" s="42">
        <v>340</v>
      </c>
      <c r="C68" s="19"/>
      <c r="D68" s="45">
        <v>12</v>
      </c>
      <c r="E68" s="23">
        <f t="shared" si="4"/>
        <v>0</v>
      </c>
      <c r="F68" s="19">
        <f t="shared" si="5"/>
        <v>0</v>
      </c>
    </row>
    <row r="69" spans="1:6" s="30" customFormat="1" x14ac:dyDescent="0.25">
      <c r="A69" s="44" t="s">
        <v>39</v>
      </c>
      <c r="B69" s="42">
        <v>340</v>
      </c>
      <c r="C69" s="19">
        <v>1</v>
      </c>
      <c r="D69" s="45">
        <v>5</v>
      </c>
      <c r="E69" s="23">
        <f t="shared" si="4"/>
        <v>0</v>
      </c>
      <c r="F69" s="19">
        <f t="shared" si="5"/>
        <v>5</v>
      </c>
    </row>
    <row r="70" spans="1:6" s="30" customFormat="1" x14ac:dyDescent="0.25">
      <c r="A70" s="44" t="s">
        <v>12</v>
      </c>
      <c r="B70" s="42">
        <v>340</v>
      </c>
      <c r="C70" s="19">
        <v>4</v>
      </c>
      <c r="D70" s="46">
        <v>9</v>
      </c>
      <c r="E70" s="23">
        <f t="shared" si="4"/>
        <v>0</v>
      </c>
      <c r="F70" s="19">
        <f t="shared" si="5"/>
        <v>36</v>
      </c>
    </row>
    <row r="71" spans="1:6" s="30" customFormat="1" x14ac:dyDescent="0.25">
      <c r="A71" s="44" t="s">
        <v>27</v>
      </c>
      <c r="B71" s="42">
        <v>340</v>
      </c>
      <c r="C71" s="19"/>
      <c r="D71" s="46">
        <v>10</v>
      </c>
      <c r="E71" s="23">
        <f t="shared" si="4"/>
        <v>0</v>
      </c>
      <c r="F71" s="19">
        <f t="shared" si="5"/>
        <v>0</v>
      </c>
    </row>
    <row r="72" spans="1:6" s="30" customFormat="1" x14ac:dyDescent="0.25">
      <c r="A72" s="44" t="s">
        <v>52</v>
      </c>
      <c r="B72" s="42">
        <v>340</v>
      </c>
      <c r="C72" s="19"/>
      <c r="D72" s="46">
        <v>9</v>
      </c>
      <c r="E72" s="23">
        <f t="shared" si="4"/>
        <v>0</v>
      </c>
      <c r="F72" s="19">
        <f t="shared" si="5"/>
        <v>0</v>
      </c>
    </row>
    <row r="73" spans="1:6" s="51" customFormat="1" ht="17.25" customHeight="1" x14ac:dyDescent="0.25">
      <c r="A73" s="47" t="s">
        <v>9</v>
      </c>
      <c r="B73" s="48"/>
      <c r="C73" s="49">
        <v>10.199999999999999</v>
      </c>
      <c r="D73" s="50">
        <f>F73/C73</f>
        <v>7.6470588235294121</v>
      </c>
      <c r="E73" s="49">
        <f>SUM(E64:E72)</f>
        <v>0</v>
      </c>
      <c r="F73" s="49">
        <f>SUM(F64:F72)</f>
        <v>78</v>
      </c>
    </row>
    <row r="74" spans="1:6" s="30" customFormat="1" ht="18" customHeight="1" x14ac:dyDescent="0.25">
      <c r="A74" s="43" t="s">
        <v>62</v>
      </c>
      <c r="B74" s="42"/>
      <c r="C74" s="19"/>
      <c r="D74" s="46"/>
      <c r="E74" s="23"/>
      <c r="F74" s="19"/>
    </row>
    <row r="75" spans="1:6" s="30" customFormat="1" ht="18" customHeight="1" x14ac:dyDescent="0.25">
      <c r="A75" s="52" t="s">
        <v>94</v>
      </c>
      <c r="B75" s="42">
        <v>240</v>
      </c>
      <c r="C75" s="19">
        <v>10</v>
      </c>
      <c r="D75" s="46">
        <v>8</v>
      </c>
      <c r="E75" s="23">
        <f>ROUND(F75/B75,0)</f>
        <v>0</v>
      </c>
      <c r="F75" s="19">
        <f>ROUND(C75*D75,0)</f>
        <v>80</v>
      </c>
    </row>
    <row r="76" spans="1:6" s="30" customFormat="1" ht="18" customHeight="1" x14ac:dyDescent="0.25">
      <c r="A76" s="52" t="s">
        <v>11</v>
      </c>
      <c r="B76" s="42">
        <v>240</v>
      </c>
      <c r="C76" s="19"/>
      <c r="D76" s="46">
        <v>3</v>
      </c>
      <c r="E76" s="23">
        <f>ROUND(F76/B76,0)</f>
        <v>0</v>
      </c>
      <c r="F76" s="19">
        <f>ROUND(C76*D76,0)</f>
        <v>0</v>
      </c>
    </row>
    <row r="77" spans="1:6" s="30" customFormat="1" ht="18" customHeight="1" x14ac:dyDescent="0.25">
      <c r="A77" s="53" t="s">
        <v>95</v>
      </c>
      <c r="B77" s="54"/>
      <c r="C77" s="55">
        <v>10</v>
      </c>
      <c r="D77" s="56">
        <f>F77/C77</f>
        <v>8</v>
      </c>
      <c r="E77" s="55">
        <f>E75+E76</f>
        <v>0</v>
      </c>
      <c r="F77" s="55">
        <f>F75+F76</f>
        <v>80</v>
      </c>
    </row>
    <row r="78" spans="1:6" ht="21" customHeight="1" x14ac:dyDescent="0.25">
      <c r="A78" s="57" t="s">
        <v>81</v>
      </c>
      <c r="B78" s="58"/>
      <c r="C78" s="27">
        <v>20.2</v>
      </c>
      <c r="D78" s="28">
        <f>F78/C78</f>
        <v>7.8217821782178216</v>
      </c>
      <c r="E78" s="27">
        <f>E73+E77</f>
        <v>0</v>
      </c>
      <c r="F78" s="27">
        <f>F73+F77</f>
        <v>158</v>
      </c>
    </row>
    <row r="79" spans="1:6" ht="31.5" customHeight="1" x14ac:dyDescent="0.25">
      <c r="A79" s="59" t="s">
        <v>109</v>
      </c>
      <c r="B79" s="58"/>
      <c r="C79" s="60">
        <v>172.8</v>
      </c>
      <c r="D79" s="28"/>
      <c r="E79" s="27"/>
      <c r="F79" s="27"/>
    </row>
    <row r="80" spans="1:6" ht="30" customHeight="1" x14ac:dyDescent="0.25">
      <c r="A80" s="59" t="s">
        <v>110</v>
      </c>
      <c r="B80" s="58"/>
      <c r="C80" s="60">
        <v>219.60000000000002</v>
      </c>
      <c r="D80" s="28"/>
      <c r="E80" s="27"/>
      <c r="F80" s="27"/>
    </row>
    <row r="81" spans="1:6" ht="21" customHeight="1" x14ac:dyDescent="0.25">
      <c r="A81" s="61" t="s">
        <v>97</v>
      </c>
      <c r="B81" s="26"/>
      <c r="C81" s="62">
        <v>2.4000000000000004</v>
      </c>
      <c r="D81" s="63"/>
      <c r="E81" s="64"/>
      <c r="F81" s="64"/>
    </row>
    <row r="82" spans="1:6" ht="21" customHeight="1" thickBot="1" x14ac:dyDescent="0.3">
      <c r="A82" s="65" t="s">
        <v>212</v>
      </c>
      <c r="B82" s="66"/>
      <c r="C82" s="64">
        <v>394.8</v>
      </c>
      <c r="D82" s="63"/>
      <c r="E82" s="64"/>
      <c r="F82" s="64"/>
    </row>
    <row r="83" spans="1:6" s="70" customFormat="1" ht="19.5" customHeight="1" thickBot="1" x14ac:dyDescent="0.3">
      <c r="A83" s="67" t="s">
        <v>10</v>
      </c>
      <c r="B83" s="68"/>
      <c r="C83" s="69"/>
      <c r="D83" s="69"/>
      <c r="E83" s="69"/>
      <c r="F83" s="69"/>
    </row>
    <row r="84" spans="1:6" x14ac:dyDescent="0.25">
      <c r="A84" s="71"/>
      <c r="B84" s="72"/>
      <c r="C84" s="19"/>
      <c r="D84" s="19"/>
      <c r="E84" s="19"/>
      <c r="F84" s="19"/>
    </row>
    <row r="85" spans="1:6" ht="29.25" x14ac:dyDescent="0.25">
      <c r="A85" s="73" t="s">
        <v>65</v>
      </c>
      <c r="B85" s="21"/>
      <c r="C85" s="19"/>
      <c r="D85" s="19"/>
      <c r="E85" s="19"/>
      <c r="F85" s="19"/>
    </row>
    <row r="86" spans="1:6" ht="18" customHeight="1" x14ac:dyDescent="0.25">
      <c r="A86" s="17" t="s">
        <v>4</v>
      </c>
      <c r="B86" s="21"/>
      <c r="C86" s="19"/>
      <c r="D86" s="19"/>
      <c r="E86" s="19"/>
      <c r="F86" s="19"/>
    </row>
    <row r="87" spans="1:6" ht="18.75" customHeight="1" x14ac:dyDescent="0.25">
      <c r="A87" s="20" t="s">
        <v>20</v>
      </c>
      <c r="B87" s="21">
        <v>340</v>
      </c>
      <c r="C87" s="19">
        <v>83.999999999999986</v>
      </c>
      <c r="D87" s="45">
        <v>7.5</v>
      </c>
      <c r="E87" s="23">
        <f t="shared" ref="E87:E95" si="6">ROUND(F87/B87,0)</f>
        <v>2</v>
      </c>
      <c r="F87" s="19">
        <f t="shared" ref="F87:F95" si="7">ROUND(C87*D87,0)</f>
        <v>630</v>
      </c>
    </row>
    <row r="88" spans="1:6" ht="28.5" customHeight="1" x14ac:dyDescent="0.25">
      <c r="A88" s="74" t="s">
        <v>80</v>
      </c>
      <c r="B88" s="21">
        <v>340</v>
      </c>
      <c r="C88" s="19">
        <v>136.80000000000001</v>
      </c>
      <c r="D88" s="45">
        <v>7.7</v>
      </c>
      <c r="E88" s="23">
        <f t="shared" si="6"/>
        <v>3</v>
      </c>
      <c r="F88" s="19">
        <f t="shared" si="7"/>
        <v>1053</v>
      </c>
    </row>
    <row r="89" spans="1:6" ht="17.25" customHeight="1" x14ac:dyDescent="0.25">
      <c r="A89" s="20" t="s">
        <v>11</v>
      </c>
      <c r="B89" s="21">
        <v>340</v>
      </c>
      <c r="C89" s="19">
        <v>55.2</v>
      </c>
      <c r="D89" s="22">
        <v>10</v>
      </c>
      <c r="E89" s="23">
        <f t="shared" si="6"/>
        <v>2</v>
      </c>
      <c r="F89" s="19">
        <f t="shared" si="7"/>
        <v>552</v>
      </c>
    </row>
    <row r="90" spans="1:6" x14ac:dyDescent="0.25">
      <c r="A90" s="20" t="s">
        <v>46</v>
      </c>
      <c r="B90" s="21">
        <v>340</v>
      </c>
      <c r="C90" s="19">
        <v>121.2</v>
      </c>
      <c r="D90" s="22">
        <v>8</v>
      </c>
      <c r="E90" s="23">
        <f t="shared" si="6"/>
        <v>3</v>
      </c>
      <c r="F90" s="19">
        <f t="shared" si="7"/>
        <v>970</v>
      </c>
    </row>
    <row r="91" spans="1:6" ht="18" customHeight="1" x14ac:dyDescent="0.25">
      <c r="A91" s="20" t="s">
        <v>54</v>
      </c>
      <c r="B91" s="21">
        <v>340</v>
      </c>
      <c r="C91" s="19">
        <v>180</v>
      </c>
      <c r="D91" s="22">
        <v>10.5</v>
      </c>
      <c r="E91" s="23">
        <f t="shared" si="6"/>
        <v>6</v>
      </c>
      <c r="F91" s="19">
        <f t="shared" si="7"/>
        <v>1890</v>
      </c>
    </row>
    <row r="92" spans="1:6" x14ac:dyDescent="0.25">
      <c r="A92" s="20" t="s">
        <v>47</v>
      </c>
      <c r="B92" s="21">
        <v>340</v>
      </c>
      <c r="C92" s="19">
        <v>121.20000000000002</v>
      </c>
      <c r="D92" s="22">
        <v>10</v>
      </c>
      <c r="E92" s="23">
        <f t="shared" si="6"/>
        <v>4</v>
      </c>
      <c r="F92" s="19">
        <f t="shared" si="7"/>
        <v>1212</v>
      </c>
    </row>
    <row r="93" spans="1:6" x14ac:dyDescent="0.25">
      <c r="A93" s="20" t="s">
        <v>55</v>
      </c>
      <c r="B93" s="21">
        <v>340</v>
      </c>
      <c r="C93" s="19">
        <v>21.6</v>
      </c>
      <c r="D93" s="22">
        <v>17.5</v>
      </c>
      <c r="E93" s="23">
        <f t="shared" si="6"/>
        <v>1</v>
      </c>
      <c r="F93" s="19">
        <f t="shared" si="7"/>
        <v>378</v>
      </c>
    </row>
    <row r="94" spans="1:6" x14ac:dyDescent="0.25">
      <c r="A94" s="20" t="s">
        <v>51</v>
      </c>
      <c r="B94" s="21">
        <v>340</v>
      </c>
      <c r="C94" s="19">
        <v>71.999999999999986</v>
      </c>
      <c r="D94" s="22">
        <v>12</v>
      </c>
      <c r="E94" s="23">
        <f t="shared" si="6"/>
        <v>3</v>
      </c>
      <c r="F94" s="19">
        <f t="shared" si="7"/>
        <v>864</v>
      </c>
    </row>
    <row r="95" spans="1:6" x14ac:dyDescent="0.25">
      <c r="A95" s="20" t="s">
        <v>92</v>
      </c>
      <c r="B95" s="21">
        <v>340</v>
      </c>
      <c r="C95" s="19"/>
      <c r="D95" s="75">
        <v>16.5</v>
      </c>
      <c r="E95" s="23">
        <f t="shared" si="6"/>
        <v>0</v>
      </c>
      <c r="F95" s="19">
        <f t="shared" si="7"/>
        <v>0</v>
      </c>
    </row>
    <row r="96" spans="1:6" s="30" customFormat="1" ht="16.5" customHeight="1" x14ac:dyDescent="0.25">
      <c r="A96" s="25" t="s">
        <v>5</v>
      </c>
      <c r="B96" s="21"/>
      <c r="C96" s="27">
        <f>SUM(C87:C94)</f>
        <v>792.00000000000011</v>
      </c>
      <c r="D96" s="28">
        <f>F96/C96</f>
        <v>9.5315656565656557</v>
      </c>
      <c r="E96" s="29">
        <f>SUM(E87:E95)</f>
        <v>24</v>
      </c>
      <c r="F96" s="27">
        <f>SUM(F87:F95)</f>
        <v>7549</v>
      </c>
    </row>
    <row r="97" spans="1:7" s="30" customFormat="1" ht="16.5" hidden="1" customHeight="1" x14ac:dyDescent="0.25">
      <c r="A97" s="20"/>
      <c r="B97" s="21">
        <v>350</v>
      </c>
      <c r="C97" s="19"/>
      <c r="D97" s="22">
        <v>30</v>
      </c>
      <c r="E97" s="23"/>
      <c r="F97" s="19">
        <f>ROUND(C97*D97,0)</f>
        <v>0</v>
      </c>
    </row>
    <row r="98" spans="1:7" s="30" customFormat="1" ht="16.5" hidden="1" customHeight="1" x14ac:dyDescent="0.25">
      <c r="A98" s="25" t="s">
        <v>124</v>
      </c>
      <c r="B98" s="21"/>
      <c r="C98" s="27">
        <f t="shared" ref="C98" si="8">C96+C97</f>
        <v>792.00000000000011</v>
      </c>
      <c r="D98" s="28">
        <f>F98/C98</f>
        <v>9.5315656565656557</v>
      </c>
      <c r="E98" s="27">
        <f t="shared" ref="E98:F98" si="9">E96+E97</f>
        <v>24</v>
      </c>
      <c r="F98" s="27">
        <f t="shared" si="9"/>
        <v>7549</v>
      </c>
    </row>
    <row r="99" spans="1:7" s="30" customFormat="1" ht="18.75" customHeight="1" x14ac:dyDescent="0.25">
      <c r="A99" s="31" t="s">
        <v>6</v>
      </c>
      <c r="B99" s="32"/>
      <c r="C99" s="23"/>
      <c r="D99" s="23"/>
      <c r="E99" s="23"/>
      <c r="F99" s="19"/>
    </row>
    <row r="100" spans="1:7" s="30" customFormat="1" ht="18.75" customHeight="1" x14ac:dyDescent="0.25">
      <c r="A100" s="33" t="s">
        <v>84</v>
      </c>
      <c r="B100" s="32"/>
      <c r="C100" s="23">
        <v>291.60000000000002</v>
      </c>
      <c r="D100" s="23"/>
      <c r="E100" s="23"/>
      <c r="F100" s="19"/>
    </row>
    <row r="101" spans="1:7" s="30" customFormat="1" ht="45" x14ac:dyDescent="0.25">
      <c r="A101" s="76" t="s">
        <v>162</v>
      </c>
      <c r="B101" s="32"/>
      <c r="C101" s="23"/>
      <c r="D101" s="23"/>
      <c r="E101" s="23"/>
      <c r="F101" s="19"/>
    </row>
    <row r="102" spans="1:7" s="30" customFormat="1" x14ac:dyDescent="0.25">
      <c r="A102" s="34" t="s">
        <v>165</v>
      </c>
      <c r="B102" s="32"/>
      <c r="C102" s="23">
        <f>C100</f>
        <v>291.60000000000002</v>
      </c>
      <c r="D102" s="23"/>
      <c r="E102" s="23"/>
      <c r="F102" s="19"/>
    </row>
    <row r="103" spans="1:7" s="30" customFormat="1" x14ac:dyDescent="0.25">
      <c r="A103" s="35" t="s">
        <v>82</v>
      </c>
      <c r="B103" s="32"/>
      <c r="C103" s="23">
        <v>23</v>
      </c>
      <c r="D103" s="23"/>
      <c r="E103" s="23"/>
      <c r="F103" s="19"/>
    </row>
    <row r="104" spans="1:7" s="30" customFormat="1" ht="30" x14ac:dyDescent="0.25">
      <c r="A104" s="35" t="s">
        <v>83</v>
      </c>
      <c r="B104" s="32"/>
      <c r="C104" s="23">
        <v>1383</v>
      </c>
      <c r="D104" s="23"/>
      <c r="E104" s="23"/>
      <c r="F104" s="19"/>
    </row>
    <row r="105" spans="1:7" s="30" customFormat="1" ht="16.5" customHeight="1" x14ac:dyDescent="0.25">
      <c r="A105" s="34" t="s">
        <v>166</v>
      </c>
      <c r="B105" s="32"/>
      <c r="C105" s="23"/>
      <c r="D105" s="23"/>
      <c r="E105" s="23"/>
      <c r="F105" s="19"/>
    </row>
    <row r="106" spans="1:7" s="30" customFormat="1" x14ac:dyDescent="0.25">
      <c r="A106" s="34" t="s">
        <v>167</v>
      </c>
      <c r="B106" s="32"/>
      <c r="C106" s="23"/>
      <c r="D106" s="23"/>
      <c r="E106" s="23"/>
      <c r="F106" s="19"/>
      <c r="G106" s="77"/>
    </row>
    <row r="107" spans="1:7" s="30" customFormat="1" x14ac:dyDescent="0.25">
      <c r="A107" s="29" t="s">
        <v>100</v>
      </c>
      <c r="B107" s="26"/>
      <c r="C107" s="29">
        <f>C100+ROUND(C103*3.2,0)+C104</f>
        <v>1748.6</v>
      </c>
      <c r="D107" s="23"/>
      <c r="E107" s="23"/>
      <c r="F107" s="19"/>
    </row>
    <row r="108" spans="1:7" s="30" customFormat="1" x14ac:dyDescent="0.25">
      <c r="A108" s="37" t="s">
        <v>85</v>
      </c>
      <c r="B108" s="26"/>
      <c r="C108" s="29"/>
      <c r="D108" s="23"/>
      <c r="E108" s="23"/>
      <c r="F108" s="19"/>
    </row>
    <row r="109" spans="1:7" s="30" customFormat="1" x14ac:dyDescent="0.25">
      <c r="A109" s="78" t="s">
        <v>17</v>
      </c>
      <c r="B109" s="26"/>
      <c r="C109" s="29"/>
      <c r="D109" s="23"/>
      <c r="E109" s="23"/>
      <c r="F109" s="19"/>
    </row>
    <row r="110" spans="1:7" s="30" customFormat="1" ht="30" x14ac:dyDescent="0.25">
      <c r="A110" s="74" t="s">
        <v>26</v>
      </c>
      <c r="B110" s="26"/>
      <c r="C110" s="29"/>
      <c r="D110" s="23"/>
      <c r="E110" s="23"/>
      <c r="F110" s="19"/>
    </row>
    <row r="111" spans="1:7" s="30" customFormat="1" x14ac:dyDescent="0.25">
      <c r="A111" s="78" t="s">
        <v>28</v>
      </c>
      <c r="B111" s="26"/>
      <c r="C111" s="29"/>
      <c r="D111" s="23"/>
      <c r="E111" s="23"/>
      <c r="F111" s="19"/>
    </row>
    <row r="112" spans="1:7" s="30" customFormat="1" x14ac:dyDescent="0.25">
      <c r="A112" s="78" t="s">
        <v>56</v>
      </c>
      <c r="B112" s="26"/>
      <c r="C112" s="29"/>
      <c r="D112" s="23"/>
      <c r="E112" s="23"/>
      <c r="F112" s="19"/>
    </row>
    <row r="113" spans="1:14" s="30" customFormat="1" x14ac:dyDescent="0.25">
      <c r="A113" s="79" t="s">
        <v>7</v>
      </c>
      <c r="B113" s="26"/>
      <c r="C113" s="27"/>
      <c r="D113" s="23"/>
      <c r="E113" s="23"/>
      <c r="F113" s="19"/>
    </row>
    <row r="114" spans="1:14" s="30" customFormat="1" ht="15.75" x14ac:dyDescent="0.25">
      <c r="A114" s="43" t="s">
        <v>93</v>
      </c>
      <c r="B114" s="26"/>
      <c r="C114" s="27"/>
      <c r="D114" s="23"/>
      <c r="E114" s="23"/>
      <c r="F114" s="19"/>
    </row>
    <row r="115" spans="1:14" s="30" customFormat="1" x14ac:dyDescent="0.25">
      <c r="A115" s="44" t="s">
        <v>47</v>
      </c>
      <c r="B115" s="42">
        <v>340</v>
      </c>
      <c r="C115" s="19">
        <v>20</v>
      </c>
      <c r="D115" s="45">
        <v>8.5</v>
      </c>
      <c r="E115" s="23">
        <f>ROUND(F115/B115,0)</f>
        <v>1</v>
      </c>
      <c r="F115" s="19">
        <f>ROUND(C115*D115,0)</f>
        <v>170</v>
      </c>
    </row>
    <row r="116" spans="1:14" s="30" customFormat="1" x14ac:dyDescent="0.25">
      <c r="A116" s="53" t="s">
        <v>9</v>
      </c>
      <c r="B116" s="26"/>
      <c r="C116" s="55">
        <f t="shared" ref="C116" si="10">C115</f>
        <v>20</v>
      </c>
      <c r="D116" s="80">
        <f t="shared" ref="D116:F117" si="11">D115</f>
        <v>8.5</v>
      </c>
      <c r="E116" s="81">
        <f t="shared" si="11"/>
        <v>1</v>
      </c>
      <c r="F116" s="55">
        <f t="shared" si="11"/>
        <v>170</v>
      </c>
      <c r="G116" s="82"/>
      <c r="H116" s="82"/>
      <c r="I116" s="82"/>
      <c r="J116" s="82"/>
      <c r="K116" s="82"/>
      <c r="L116" s="82"/>
      <c r="M116" s="82"/>
    </row>
    <row r="117" spans="1:14" s="30" customFormat="1" ht="18" customHeight="1" thickBot="1" x14ac:dyDescent="0.25">
      <c r="A117" s="57" t="s">
        <v>81</v>
      </c>
      <c r="B117" s="26"/>
      <c r="C117" s="27">
        <f t="shared" ref="C117" si="12">C116</f>
        <v>20</v>
      </c>
      <c r="D117" s="83">
        <f t="shared" si="11"/>
        <v>8.5</v>
      </c>
      <c r="E117" s="27">
        <f t="shared" si="11"/>
        <v>1</v>
      </c>
      <c r="F117" s="27">
        <f t="shared" si="11"/>
        <v>170</v>
      </c>
      <c r="G117" s="82"/>
      <c r="H117" s="82"/>
      <c r="I117" s="82"/>
      <c r="J117" s="82"/>
      <c r="K117" s="82"/>
      <c r="L117" s="82"/>
      <c r="M117" s="82"/>
      <c r="N117" s="82"/>
    </row>
    <row r="118" spans="1:14" s="70" customFormat="1" ht="15.75" thickBot="1" x14ac:dyDescent="0.3">
      <c r="A118" s="67" t="s">
        <v>10</v>
      </c>
      <c r="B118" s="68"/>
      <c r="C118" s="84"/>
      <c r="D118" s="84"/>
      <c r="E118" s="84"/>
      <c r="F118" s="84"/>
      <c r="G118" s="85"/>
      <c r="H118" s="85"/>
      <c r="I118" s="85"/>
      <c r="J118" s="85"/>
      <c r="K118" s="85"/>
      <c r="L118" s="85"/>
      <c r="M118" s="85"/>
      <c r="N118" s="85"/>
    </row>
    <row r="119" spans="1:14" x14ac:dyDescent="0.25">
      <c r="A119" s="86"/>
      <c r="B119" s="72"/>
      <c r="C119" s="19"/>
      <c r="D119" s="19"/>
      <c r="E119" s="19"/>
      <c r="F119" s="19"/>
      <c r="G119" s="85"/>
      <c r="H119" s="85"/>
      <c r="I119" s="85"/>
      <c r="J119" s="85"/>
      <c r="K119" s="85"/>
      <c r="L119" s="85"/>
      <c r="M119" s="85"/>
      <c r="N119" s="85"/>
    </row>
    <row r="120" spans="1:14" ht="24" customHeight="1" x14ac:dyDescent="0.25">
      <c r="A120" s="87" t="s">
        <v>67</v>
      </c>
      <c r="B120" s="26"/>
      <c r="C120" s="19"/>
      <c r="D120" s="19"/>
      <c r="E120" s="19"/>
      <c r="F120" s="19"/>
    </row>
    <row r="121" spans="1:14" ht="18.75" customHeight="1" x14ac:dyDescent="0.25">
      <c r="A121" s="17" t="s">
        <v>4</v>
      </c>
      <c r="B121" s="26"/>
      <c r="C121" s="19"/>
      <c r="D121" s="19"/>
      <c r="E121" s="19"/>
      <c r="F121" s="19"/>
    </row>
    <row r="122" spans="1:14" ht="29.25" customHeight="1" x14ac:dyDescent="0.25">
      <c r="A122" s="88" t="s">
        <v>74</v>
      </c>
      <c r="B122" s="21">
        <v>300</v>
      </c>
      <c r="C122" s="19">
        <v>39.6</v>
      </c>
      <c r="D122" s="22">
        <v>13.7</v>
      </c>
      <c r="E122" s="23">
        <f t="shared" ref="E122:E127" si="13">ROUND(F122/B122,0)</f>
        <v>2</v>
      </c>
      <c r="F122" s="19">
        <f t="shared" ref="F122:F128" si="14">ROUND(C122*D122,0)</f>
        <v>543</v>
      </c>
    </row>
    <row r="123" spans="1:14" x14ac:dyDescent="0.25">
      <c r="A123" s="88" t="s">
        <v>75</v>
      </c>
      <c r="B123" s="21">
        <v>300</v>
      </c>
      <c r="C123" s="19">
        <v>7</v>
      </c>
      <c r="D123" s="22">
        <v>14</v>
      </c>
      <c r="E123" s="23">
        <f t="shared" si="13"/>
        <v>0</v>
      </c>
      <c r="F123" s="19">
        <f t="shared" si="14"/>
        <v>98</v>
      </c>
    </row>
    <row r="124" spans="1:14" ht="15.75" customHeight="1" x14ac:dyDescent="0.25">
      <c r="A124" s="88" t="s">
        <v>24</v>
      </c>
      <c r="B124" s="21">
        <v>300</v>
      </c>
      <c r="C124" s="19">
        <v>109</v>
      </c>
      <c r="D124" s="22">
        <v>5.7</v>
      </c>
      <c r="E124" s="23">
        <f t="shared" si="13"/>
        <v>2</v>
      </c>
      <c r="F124" s="19">
        <f t="shared" si="14"/>
        <v>621</v>
      </c>
    </row>
    <row r="125" spans="1:14" x14ac:dyDescent="0.25">
      <c r="A125" s="88" t="s">
        <v>21</v>
      </c>
      <c r="B125" s="21">
        <v>340</v>
      </c>
      <c r="C125" s="19">
        <v>44</v>
      </c>
      <c r="D125" s="22">
        <v>7.7</v>
      </c>
      <c r="E125" s="23">
        <f t="shared" si="13"/>
        <v>1</v>
      </c>
      <c r="F125" s="19">
        <f t="shared" si="14"/>
        <v>339</v>
      </c>
    </row>
    <row r="126" spans="1:14" x14ac:dyDescent="0.25">
      <c r="A126" s="88" t="s">
        <v>22</v>
      </c>
      <c r="B126" s="21">
        <v>330</v>
      </c>
      <c r="C126" s="19">
        <v>55</v>
      </c>
      <c r="D126" s="22">
        <v>7.8</v>
      </c>
      <c r="E126" s="23">
        <f t="shared" si="13"/>
        <v>1</v>
      </c>
      <c r="F126" s="19">
        <f t="shared" si="14"/>
        <v>429</v>
      </c>
    </row>
    <row r="127" spans="1:14" x14ac:dyDescent="0.25">
      <c r="A127" s="88" t="s">
        <v>116</v>
      </c>
      <c r="B127" s="21">
        <v>330</v>
      </c>
      <c r="C127" s="19">
        <v>8</v>
      </c>
      <c r="D127" s="22">
        <v>8</v>
      </c>
      <c r="E127" s="23">
        <f t="shared" si="13"/>
        <v>0</v>
      </c>
      <c r="F127" s="19">
        <f t="shared" si="14"/>
        <v>64</v>
      </c>
    </row>
    <row r="128" spans="1:14" ht="15.75" hidden="1" customHeight="1" x14ac:dyDescent="0.25">
      <c r="A128" s="88"/>
      <c r="B128" s="21">
        <v>300</v>
      </c>
      <c r="C128" s="19"/>
      <c r="D128" s="22"/>
      <c r="E128" s="23"/>
      <c r="F128" s="19">
        <f t="shared" si="14"/>
        <v>0</v>
      </c>
    </row>
    <row r="129" spans="1:6" s="30" customFormat="1" ht="17.25" customHeight="1" x14ac:dyDescent="0.2">
      <c r="A129" s="25" t="s">
        <v>5</v>
      </c>
      <c r="B129" s="89"/>
      <c r="C129" s="27">
        <f>SUM(C122:C127)</f>
        <v>262.60000000000002</v>
      </c>
      <c r="D129" s="28">
        <f>F129/C129</f>
        <v>7.9741051028179735</v>
      </c>
      <c r="E129" s="29">
        <f>SUM(E122:E127)</f>
        <v>6</v>
      </c>
      <c r="F129" s="27">
        <f>SUM(F122:F128)</f>
        <v>2094</v>
      </c>
    </row>
    <row r="130" spans="1:6" s="30" customFormat="1" ht="17.25" customHeight="1" x14ac:dyDescent="0.25">
      <c r="A130" s="90" t="s">
        <v>117</v>
      </c>
      <c r="B130" s="91"/>
      <c r="C130" s="23"/>
      <c r="D130" s="23"/>
      <c r="E130" s="23"/>
      <c r="F130" s="19"/>
    </row>
    <row r="131" spans="1:6" s="30" customFormat="1" ht="18" customHeight="1" x14ac:dyDescent="0.25">
      <c r="A131" s="33" t="s">
        <v>84</v>
      </c>
      <c r="B131" s="91"/>
      <c r="C131" s="23">
        <v>351</v>
      </c>
      <c r="D131" s="23"/>
      <c r="E131" s="23"/>
      <c r="F131" s="19"/>
    </row>
    <row r="132" spans="1:6" s="30" customFormat="1" ht="45" x14ac:dyDescent="0.25">
      <c r="A132" s="76" t="s">
        <v>162</v>
      </c>
      <c r="B132" s="91"/>
      <c r="C132" s="23"/>
      <c r="D132" s="23"/>
      <c r="E132" s="23"/>
      <c r="F132" s="19"/>
    </row>
    <row r="133" spans="1:6" s="30" customFormat="1" x14ac:dyDescent="0.25">
      <c r="A133" s="34" t="s">
        <v>165</v>
      </c>
      <c r="B133" s="91"/>
      <c r="C133" s="23">
        <v>351</v>
      </c>
      <c r="D133" s="23"/>
      <c r="E133" s="23"/>
      <c r="F133" s="19"/>
    </row>
    <row r="134" spans="1:6" s="30" customFormat="1" x14ac:dyDescent="0.25">
      <c r="A134" s="35" t="s">
        <v>82</v>
      </c>
      <c r="B134" s="91"/>
      <c r="C134" s="23">
        <v>106</v>
      </c>
      <c r="D134" s="23"/>
      <c r="E134" s="23"/>
      <c r="F134" s="19"/>
    </row>
    <row r="135" spans="1:6" s="30" customFormat="1" ht="30" x14ac:dyDescent="0.25">
      <c r="A135" s="35" t="s">
        <v>83</v>
      </c>
      <c r="B135" s="91"/>
      <c r="C135" s="23">
        <v>10</v>
      </c>
      <c r="D135" s="23"/>
      <c r="E135" s="23"/>
      <c r="F135" s="19"/>
    </row>
    <row r="136" spans="1:6" s="30" customFormat="1" ht="30" x14ac:dyDescent="0.25">
      <c r="A136" s="92" t="s">
        <v>196</v>
      </c>
      <c r="B136" s="91"/>
      <c r="C136" s="23"/>
      <c r="D136" s="23"/>
      <c r="E136" s="23"/>
      <c r="F136" s="19"/>
    </row>
    <row r="137" spans="1:6" s="30" customFormat="1" ht="14.25" customHeight="1" x14ac:dyDescent="0.25">
      <c r="A137" s="93" t="s">
        <v>100</v>
      </c>
      <c r="B137" s="91"/>
      <c r="C137" s="29">
        <f t="shared" ref="C137" si="15">C131+ROUND(C134*3.2,0)+C135</f>
        <v>700</v>
      </c>
      <c r="D137" s="23"/>
      <c r="E137" s="23"/>
      <c r="F137" s="19"/>
    </row>
    <row r="138" spans="1:6" s="30" customFormat="1" x14ac:dyDescent="0.25">
      <c r="A138" s="94" t="s">
        <v>85</v>
      </c>
      <c r="B138" s="91"/>
      <c r="C138" s="23"/>
      <c r="D138" s="23"/>
      <c r="E138" s="23"/>
      <c r="F138" s="19"/>
    </row>
    <row r="139" spans="1:6" s="30" customFormat="1" ht="30" x14ac:dyDescent="0.25">
      <c r="A139" s="35" t="s">
        <v>176</v>
      </c>
      <c r="B139" s="91"/>
      <c r="C139" s="23"/>
      <c r="D139" s="23"/>
      <c r="E139" s="23"/>
      <c r="F139" s="19"/>
    </row>
    <row r="140" spans="1:6" s="30" customFormat="1" ht="30" x14ac:dyDescent="0.25">
      <c r="A140" s="35" t="s">
        <v>177</v>
      </c>
      <c r="B140" s="91"/>
      <c r="C140" s="23"/>
      <c r="D140" s="23"/>
      <c r="E140" s="23"/>
      <c r="F140" s="19"/>
    </row>
    <row r="141" spans="1:6" s="30" customFormat="1" x14ac:dyDescent="0.25">
      <c r="A141" s="35" t="s">
        <v>15</v>
      </c>
      <c r="B141" s="91"/>
      <c r="C141" s="23"/>
      <c r="D141" s="23"/>
      <c r="E141" s="23"/>
      <c r="F141" s="19"/>
    </row>
    <row r="142" spans="1:6" s="30" customFormat="1" x14ac:dyDescent="0.25">
      <c r="A142" s="35" t="s">
        <v>44</v>
      </c>
      <c r="B142" s="91"/>
      <c r="C142" s="23"/>
      <c r="D142" s="23"/>
      <c r="E142" s="23"/>
      <c r="F142" s="19"/>
    </row>
    <row r="143" spans="1:6" s="30" customFormat="1" x14ac:dyDescent="0.25">
      <c r="A143" s="35" t="s">
        <v>17</v>
      </c>
      <c r="B143" s="91"/>
      <c r="C143" s="23"/>
      <c r="D143" s="23"/>
      <c r="E143" s="23"/>
      <c r="F143" s="19"/>
    </row>
    <row r="144" spans="1:6" s="30" customFormat="1" ht="30" x14ac:dyDescent="0.25">
      <c r="A144" s="35" t="s">
        <v>107</v>
      </c>
      <c r="B144" s="91"/>
      <c r="C144" s="23"/>
      <c r="D144" s="23"/>
      <c r="E144" s="23"/>
      <c r="F144" s="19"/>
    </row>
    <row r="145" spans="1:6" s="30" customFormat="1" x14ac:dyDescent="0.25">
      <c r="A145" s="35" t="s">
        <v>205</v>
      </c>
      <c r="B145" s="91"/>
      <c r="C145" s="23"/>
      <c r="D145" s="23"/>
      <c r="E145" s="23"/>
      <c r="F145" s="19"/>
    </row>
    <row r="146" spans="1:6" s="30" customFormat="1" ht="30" x14ac:dyDescent="0.25">
      <c r="A146" s="35" t="s">
        <v>206</v>
      </c>
      <c r="B146" s="91"/>
      <c r="C146" s="23"/>
      <c r="D146" s="23"/>
      <c r="E146" s="23"/>
      <c r="F146" s="19"/>
    </row>
    <row r="147" spans="1:6" s="30" customFormat="1" x14ac:dyDescent="0.25">
      <c r="A147" s="35" t="s">
        <v>204</v>
      </c>
      <c r="B147" s="91"/>
      <c r="C147" s="23"/>
      <c r="D147" s="23"/>
      <c r="E147" s="23"/>
      <c r="F147" s="19"/>
    </row>
    <row r="148" spans="1:6" s="30" customFormat="1" x14ac:dyDescent="0.25">
      <c r="A148" s="35" t="s">
        <v>108</v>
      </c>
      <c r="B148" s="91"/>
      <c r="C148" s="23"/>
      <c r="D148" s="23"/>
      <c r="E148" s="23"/>
      <c r="F148" s="19"/>
    </row>
    <row r="149" spans="1:6" s="30" customFormat="1" x14ac:dyDescent="0.25">
      <c r="A149" s="35" t="s">
        <v>41</v>
      </c>
      <c r="B149" s="91"/>
      <c r="C149" s="23"/>
      <c r="D149" s="23"/>
      <c r="E149" s="23"/>
      <c r="F149" s="19"/>
    </row>
    <row r="150" spans="1:6" s="30" customFormat="1" x14ac:dyDescent="0.25">
      <c r="A150" s="35" t="s">
        <v>45</v>
      </c>
      <c r="B150" s="91"/>
      <c r="C150" s="23"/>
      <c r="D150" s="23"/>
      <c r="E150" s="23"/>
      <c r="F150" s="19"/>
    </row>
    <row r="151" spans="1:6" s="30" customFormat="1" ht="30" x14ac:dyDescent="0.25">
      <c r="A151" s="35" t="s">
        <v>207</v>
      </c>
      <c r="B151" s="91"/>
      <c r="C151" s="23"/>
      <c r="D151" s="23"/>
      <c r="E151" s="23"/>
      <c r="F151" s="19"/>
    </row>
    <row r="152" spans="1:6" s="30" customFormat="1" ht="15" customHeight="1" x14ac:dyDescent="0.25">
      <c r="A152" s="35" t="s">
        <v>178</v>
      </c>
      <c r="B152" s="91"/>
      <c r="C152" s="23"/>
      <c r="D152" s="23"/>
      <c r="E152" s="23"/>
      <c r="F152" s="19"/>
    </row>
    <row r="153" spans="1:6" s="30" customFormat="1" ht="45" x14ac:dyDescent="0.25">
      <c r="A153" s="35" t="s">
        <v>179</v>
      </c>
      <c r="B153" s="91"/>
      <c r="C153" s="23"/>
      <c r="D153" s="23"/>
      <c r="E153" s="23"/>
      <c r="F153" s="19"/>
    </row>
    <row r="154" spans="1:6" s="30" customFormat="1" x14ac:dyDescent="0.25">
      <c r="A154" s="35" t="s">
        <v>16</v>
      </c>
      <c r="B154" s="91"/>
      <c r="C154" s="23"/>
      <c r="D154" s="23"/>
      <c r="E154" s="23"/>
      <c r="F154" s="19"/>
    </row>
    <row r="155" spans="1:6" s="30" customFormat="1" x14ac:dyDescent="0.25">
      <c r="A155" s="35" t="s">
        <v>105</v>
      </c>
      <c r="B155" s="91"/>
      <c r="C155" s="23"/>
      <c r="D155" s="23"/>
      <c r="E155" s="23"/>
      <c r="F155" s="19"/>
    </row>
    <row r="156" spans="1:6" s="30" customFormat="1" x14ac:dyDescent="0.25">
      <c r="A156" s="35" t="s">
        <v>14</v>
      </c>
      <c r="B156" s="91"/>
      <c r="C156" s="23"/>
      <c r="D156" s="23"/>
      <c r="E156" s="23"/>
      <c r="F156" s="19"/>
    </row>
    <row r="157" spans="1:6" s="30" customFormat="1" x14ac:dyDescent="0.25">
      <c r="A157" s="35" t="s">
        <v>42</v>
      </c>
      <c r="B157" s="91"/>
      <c r="C157" s="23"/>
      <c r="D157" s="23"/>
      <c r="E157" s="23"/>
      <c r="F157" s="19"/>
    </row>
    <row r="158" spans="1:6" s="30" customFormat="1" x14ac:dyDescent="0.25">
      <c r="A158" s="35" t="s">
        <v>106</v>
      </c>
      <c r="B158" s="91"/>
      <c r="C158" s="23"/>
      <c r="D158" s="23"/>
      <c r="E158" s="23"/>
      <c r="F158" s="19"/>
    </row>
    <row r="159" spans="1:6" s="30" customFormat="1" ht="15.75" x14ac:dyDescent="0.25">
      <c r="A159" s="41" t="s">
        <v>7</v>
      </c>
      <c r="B159" s="26"/>
      <c r="C159" s="19"/>
      <c r="D159" s="23"/>
      <c r="E159" s="23"/>
      <c r="F159" s="19"/>
    </row>
    <row r="160" spans="1:6" s="30" customFormat="1" ht="15.75" x14ac:dyDescent="0.25">
      <c r="A160" s="43" t="s">
        <v>93</v>
      </c>
      <c r="B160" s="26"/>
      <c r="C160" s="19"/>
      <c r="D160" s="23"/>
      <c r="E160" s="23"/>
      <c r="F160" s="19"/>
    </row>
    <row r="161" spans="1:6" s="30" customFormat="1" ht="15.75" x14ac:dyDescent="0.25">
      <c r="A161" s="95" t="s">
        <v>98</v>
      </c>
      <c r="B161" s="26">
        <v>300</v>
      </c>
      <c r="C161" s="19">
        <v>80</v>
      </c>
      <c r="D161" s="23">
        <v>21</v>
      </c>
      <c r="E161" s="23">
        <f>ROUND(F161/B161,0)</f>
        <v>6</v>
      </c>
      <c r="F161" s="19">
        <f>ROUND(C161*D161,0)</f>
        <v>1680</v>
      </c>
    </row>
    <row r="162" spans="1:6" s="30" customFormat="1" ht="15.75" x14ac:dyDescent="0.25">
      <c r="A162" s="41" t="s">
        <v>9</v>
      </c>
      <c r="B162" s="26"/>
      <c r="C162" s="19"/>
      <c r="D162" s="23"/>
      <c r="E162" s="23"/>
      <c r="F162" s="19"/>
    </row>
    <row r="163" spans="1:6" s="30" customFormat="1" ht="20.25" customHeight="1" x14ac:dyDescent="0.25">
      <c r="A163" s="43" t="s">
        <v>18</v>
      </c>
      <c r="B163" s="21"/>
      <c r="C163" s="19"/>
      <c r="D163" s="22"/>
      <c r="E163" s="23"/>
      <c r="F163" s="19"/>
    </row>
    <row r="164" spans="1:6" ht="21" customHeight="1" x14ac:dyDescent="0.25">
      <c r="A164" s="88" t="s">
        <v>98</v>
      </c>
      <c r="B164" s="21">
        <v>300</v>
      </c>
      <c r="C164" s="19">
        <v>31</v>
      </c>
      <c r="D164" s="22">
        <v>21</v>
      </c>
      <c r="E164" s="23">
        <f>ROUND(F164/B164,0)</f>
        <v>2</v>
      </c>
      <c r="F164" s="19">
        <f>ROUND(C164*D164,0)</f>
        <v>651</v>
      </c>
    </row>
    <row r="165" spans="1:6" s="30" customFormat="1" ht="18.75" customHeight="1" x14ac:dyDescent="0.25">
      <c r="A165" s="52" t="s">
        <v>22</v>
      </c>
      <c r="B165" s="21">
        <v>240</v>
      </c>
      <c r="C165" s="19">
        <v>3</v>
      </c>
      <c r="D165" s="22">
        <v>8</v>
      </c>
      <c r="E165" s="23">
        <f>ROUND(F165/B165,0)</f>
        <v>0</v>
      </c>
      <c r="F165" s="19">
        <f>ROUND(C165*D165,0)</f>
        <v>24</v>
      </c>
    </row>
    <row r="166" spans="1:6" s="30" customFormat="1" ht="18.75" customHeight="1" x14ac:dyDescent="0.25">
      <c r="A166" s="52" t="s">
        <v>21</v>
      </c>
      <c r="B166" s="21">
        <v>240</v>
      </c>
      <c r="C166" s="19"/>
      <c r="D166" s="22">
        <v>3</v>
      </c>
      <c r="E166" s="23">
        <f>ROUND(F166/B166,0)</f>
        <v>0</v>
      </c>
      <c r="F166" s="19">
        <f>ROUND(C166*D166,0)</f>
        <v>0</v>
      </c>
    </row>
    <row r="167" spans="1:6" s="30" customFormat="1" ht="18.75" customHeight="1" x14ac:dyDescent="0.25">
      <c r="A167" s="53" t="s">
        <v>95</v>
      </c>
      <c r="B167" s="96"/>
      <c r="C167" s="55">
        <f>C165+C166+C164</f>
        <v>34</v>
      </c>
      <c r="D167" s="97">
        <f>F167/C167</f>
        <v>19.852941176470587</v>
      </c>
      <c r="E167" s="55">
        <f t="shared" ref="E167:F167" si="16">E165+E166+E164</f>
        <v>2</v>
      </c>
      <c r="F167" s="55">
        <f t="shared" si="16"/>
        <v>675</v>
      </c>
    </row>
    <row r="168" spans="1:6" s="30" customFormat="1" ht="24.75" customHeight="1" thickBot="1" x14ac:dyDescent="0.3">
      <c r="A168" s="57" t="s">
        <v>81</v>
      </c>
      <c r="B168" s="58"/>
      <c r="C168" s="27">
        <f>C167</f>
        <v>34</v>
      </c>
      <c r="D168" s="98">
        <f t="shared" ref="D168:F168" si="17">D167</f>
        <v>19.852941176470587</v>
      </c>
      <c r="E168" s="27">
        <f t="shared" si="17"/>
        <v>2</v>
      </c>
      <c r="F168" s="27">
        <f t="shared" si="17"/>
        <v>675</v>
      </c>
    </row>
    <row r="169" spans="1:6" s="70" customFormat="1" ht="16.5" customHeight="1" thickBot="1" x14ac:dyDescent="0.3">
      <c r="A169" s="67" t="s">
        <v>10</v>
      </c>
      <c r="B169" s="68"/>
      <c r="C169" s="69"/>
      <c r="D169" s="69"/>
      <c r="E169" s="69"/>
      <c r="F169" s="69"/>
    </row>
    <row r="170" spans="1:6" ht="16.5" customHeight="1" x14ac:dyDescent="0.25">
      <c r="A170" s="86"/>
      <c r="B170" s="72"/>
      <c r="C170" s="19"/>
      <c r="D170" s="19"/>
      <c r="E170" s="19"/>
      <c r="F170" s="19"/>
    </row>
    <row r="171" spans="1:6" ht="29.25" x14ac:dyDescent="0.25">
      <c r="A171" s="73" t="s">
        <v>91</v>
      </c>
      <c r="B171" s="21"/>
      <c r="C171" s="19"/>
      <c r="D171" s="19"/>
      <c r="E171" s="19"/>
      <c r="F171" s="19"/>
    </row>
    <row r="172" spans="1:6" ht="16.5" customHeight="1" x14ac:dyDescent="0.25">
      <c r="A172" s="17" t="s">
        <v>4</v>
      </c>
      <c r="B172" s="21"/>
      <c r="C172" s="19"/>
      <c r="D172" s="19"/>
      <c r="E172" s="19"/>
      <c r="F172" s="19"/>
    </row>
    <row r="173" spans="1:6" ht="16.5" customHeight="1" x14ac:dyDescent="0.25">
      <c r="A173" s="20" t="s">
        <v>11</v>
      </c>
      <c r="B173" s="21">
        <v>320</v>
      </c>
      <c r="C173" s="19">
        <v>84</v>
      </c>
      <c r="D173" s="22">
        <v>7</v>
      </c>
      <c r="E173" s="23">
        <f t="shared" ref="E173:E186" si="18">ROUND(F173/B173,0)</f>
        <v>2</v>
      </c>
      <c r="F173" s="19">
        <f t="shared" ref="F173:F189" si="19">ROUND(C173*D173,0)</f>
        <v>588</v>
      </c>
    </row>
    <row r="174" spans="1:6" ht="18" customHeight="1" x14ac:dyDescent="0.25">
      <c r="A174" s="20" t="s">
        <v>49</v>
      </c>
      <c r="B174" s="21">
        <v>320</v>
      </c>
      <c r="C174" s="19">
        <v>22</v>
      </c>
      <c r="D174" s="22">
        <v>9</v>
      </c>
      <c r="E174" s="23">
        <f t="shared" si="18"/>
        <v>1</v>
      </c>
      <c r="F174" s="19">
        <f t="shared" si="19"/>
        <v>198</v>
      </c>
    </row>
    <row r="175" spans="1:6" ht="18" customHeight="1" x14ac:dyDescent="0.25">
      <c r="A175" s="20" t="s">
        <v>12</v>
      </c>
      <c r="B175" s="21">
        <v>320</v>
      </c>
      <c r="C175" s="19">
        <v>67.199999999999989</v>
      </c>
      <c r="D175" s="22">
        <v>7</v>
      </c>
      <c r="E175" s="23">
        <f t="shared" si="18"/>
        <v>1</v>
      </c>
      <c r="F175" s="19">
        <f t="shared" si="19"/>
        <v>470</v>
      </c>
    </row>
    <row r="176" spans="1:6" ht="15.75" customHeight="1" x14ac:dyDescent="0.25">
      <c r="A176" s="20" t="s">
        <v>31</v>
      </c>
      <c r="B176" s="21">
        <v>320</v>
      </c>
      <c r="C176" s="19">
        <v>10</v>
      </c>
      <c r="D176" s="22">
        <v>14</v>
      </c>
      <c r="E176" s="23">
        <f t="shared" si="18"/>
        <v>0</v>
      </c>
      <c r="F176" s="19">
        <f t="shared" si="19"/>
        <v>140</v>
      </c>
    </row>
    <row r="177" spans="1:6" ht="15.75" customHeight="1" x14ac:dyDescent="0.25">
      <c r="A177" s="20" t="s">
        <v>30</v>
      </c>
      <c r="B177" s="21">
        <v>320</v>
      </c>
      <c r="C177" s="19">
        <v>15</v>
      </c>
      <c r="D177" s="22">
        <v>10</v>
      </c>
      <c r="E177" s="23">
        <f t="shared" si="18"/>
        <v>0</v>
      </c>
      <c r="F177" s="19">
        <f t="shared" si="19"/>
        <v>150</v>
      </c>
    </row>
    <row r="178" spans="1:6" ht="18.75" customHeight="1" x14ac:dyDescent="0.25">
      <c r="A178" s="20" t="s">
        <v>52</v>
      </c>
      <c r="B178" s="21">
        <v>320</v>
      </c>
      <c r="C178" s="19">
        <v>10</v>
      </c>
      <c r="D178" s="22">
        <v>13</v>
      </c>
      <c r="E178" s="23">
        <f t="shared" si="18"/>
        <v>0</v>
      </c>
      <c r="F178" s="19">
        <f t="shared" si="19"/>
        <v>130</v>
      </c>
    </row>
    <row r="179" spans="1:6" ht="18" customHeight="1" x14ac:dyDescent="0.25">
      <c r="A179" s="20" t="s">
        <v>57</v>
      </c>
      <c r="B179" s="21">
        <v>320</v>
      </c>
      <c r="C179" s="19"/>
      <c r="D179" s="22">
        <v>14.5</v>
      </c>
      <c r="E179" s="23">
        <f t="shared" si="18"/>
        <v>0</v>
      </c>
      <c r="F179" s="19">
        <f t="shared" si="19"/>
        <v>0</v>
      </c>
    </row>
    <row r="180" spans="1:6" ht="15.75" customHeight="1" x14ac:dyDescent="0.25">
      <c r="A180" s="20" t="s">
        <v>58</v>
      </c>
      <c r="B180" s="21">
        <v>320</v>
      </c>
      <c r="C180" s="19"/>
      <c r="D180" s="22">
        <v>9</v>
      </c>
      <c r="E180" s="23">
        <f t="shared" si="18"/>
        <v>0</v>
      </c>
      <c r="F180" s="19">
        <f t="shared" si="19"/>
        <v>0</v>
      </c>
    </row>
    <row r="181" spans="1:6" ht="18" customHeight="1" x14ac:dyDescent="0.25">
      <c r="A181" s="20" t="s">
        <v>39</v>
      </c>
      <c r="B181" s="21">
        <v>320</v>
      </c>
      <c r="C181" s="19">
        <v>10</v>
      </c>
      <c r="D181" s="22">
        <v>15.5</v>
      </c>
      <c r="E181" s="23">
        <f t="shared" si="18"/>
        <v>0</v>
      </c>
      <c r="F181" s="19">
        <f t="shared" si="19"/>
        <v>155</v>
      </c>
    </row>
    <row r="182" spans="1:6" ht="15.75" customHeight="1" x14ac:dyDescent="0.25">
      <c r="A182" s="20" t="s">
        <v>51</v>
      </c>
      <c r="B182" s="21">
        <v>320</v>
      </c>
      <c r="C182" s="19">
        <v>40</v>
      </c>
      <c r="D182" s="22">
        <v>13</v>
      </c>
      <c r="E182" s="23">
        <f t="shared" si="18"/>
        <v>2</v>
      </c>
      <c r="F182" s="19">
        <f t="shared" si="19"/>
        <v>520</v>
      </c>
    </row>
    <row r="183" spans="1:6" ht="15.75" customHeight="1" x14ac:dyDescent="0.25">
      <c r="A183" s="20" t="s">
        <v>47</v>
      </c>
      <c r="B183" s="21">
        <v>320</v>
      </c>
      <c r="C183" s="19">
        <v>30</v>
      </c>
      <c r="D183" s="22">
        <v>11</v>
      </c>
      <c r="E183" s="23">
        <f t="shared" si="18"/>
        <v>1</v>
      </c>
      <c r="F183" s="19">
        <f t="shared" si="19"/>
        <v>330</v>
      </c>
    </row>
    <row r="184" spans="1:6" ht="18" customHeight="1" x14ac:dyDescent="0.25">
      <c r="A184" s="20" t="s">
        <v>59</v>
      </c>
      <c r="B184" s="21">
        <v>320</v>
      </c>
      <c r="C184" s="19">
        <v>50</v>
      </c>
      <c r="D184" s="22">
        <v>23.5</v>
      </c>
      <c r="E184" s="23">
        <f t="shared" si="18"/>
        <v>4</v>
      </c>
      <c r="F184" s="19">
        <f t="shared" si="19"/>
        <v>1175</v>
      </c>
    </row>
    <row r="185" spans="1:6" ht="18" customHeight="1" x14ac:dyDescent="0.25">
      <c r="A185" s="20" t="s">
        <v>118</v>
      </c>
      <c r="B185" s="21">
        <v>320</v>
      </c>
      <c r="C185" s="19">
        <v>60</v>
      </c>
      <c r="D185" s="75">
        <v>13.5</v>
      </c>
      <c r="E185" s="23">
        <f t="shared" si="18"/>
        <v>3</v>
      </c>
      <c r="F185" s="19">
        <f t="shared" si="19"/>
        <v>810</v>
      </c>
    </row>
    <row r="186" spans="1:6" ht="15.75" customHeight="1" x14ac:dyDescent="0.25">
      <c r="A186" s="20" t="s">
        <v>23</v>
      </c>
      <c r="B186" s="21">
        <v>310</v>
      </c>
      <c r="C186" s="19">
        <v>105</v>
      </c>
      <c r="D186" s="75">
        <v>6</v>
      </c>
      <c r="E186" s="23">
        <f t="shared" si="18"/>
        <v>2</v>
      </c>
      <c r="F186" s="19">
        <f t="shared" si="19"/>
        <v>630</v>
      </c>
    </row>
    <row r="187" spans="1:6" ht="15.75" hidden="1" customHeight="1" x14ac:dyDescent="0.25">
      <c r="A187" s="20"/>
      <c r="B187" s="21">
        <v>340</v>
      </c>
      <c r="C187" s="19"/>
      <c r="D187" s="75"/>
      <c r="E187" s="23"/>
      <c r="F187" s="19">
        <f t="shared" si="19"/>
        <v>0</v>
      </c>
    </row>
    <row r="188" spans="1:6" ht="15.75" hidden="1" customHeight="1" x14ac:dyDescent="0.25">
      <c r="A188" s="20"/>
      <c r="B188" s="21">
        <v>320</v>
      </c>
      <c r="C188" s="19"/>
      <c r="D188" s="75"/>
      <c r="E188" s="23"/>
      <c r="F188" s="19">
        <f t="shared" si="19"/>
        <v>0</v>
      </c>
    </row>
    <row r="189" spans="1:6" ht="15.75" hidden="1" customHeight="1" x14ac:dyDescent="0.25">
      <c r="A189" s="20"/>
      <c r="B189" s="21">
        <v>320</v>
      </c>
      <c r="C189" s="19"/>
      <c r="D189" s="75"/>
      <c r="E189" s="23"/>
      <c r="F189" s="19">
        <f t="shared" si="19"/>
        <v>0</v>
      </c>
    </row>
    <row r="190" spans="1:6" s="30" customFormat="1" ht="18" customHeight="1" x14ac:dyDescent="0.25">
      <c r="A190" s="25" t="s">
        <v>5</v>
      </c>
      <c r="B190" s="21"/>
      <c r="C190" s="27">
        <f t="shared" ref="C190" si="20">SUM(C173:C189)</f>
        <v>503.2</v>
      </c>
      <c r="D190" s="99">
        <f>F190/C190</f>
        <v>10.524642289348172</v>
      </c>
      <c r="E190" s="27">
        <f>SUM(E173:E189)</f>
        <v>16</v>
      </c>
      <c r="F190" s="27">
        <f>SUM(F173:F189)</f>
        <v>5296</v>
      </c>
    </row>
    <row r="191" spans="1:6" s="30" customFormat="1" ht="16.5" hidden="1" customHeight="1" x14ac:dyDescent="0.25">
      <c r="A191" s="20" t="s">
        <v>123</v>
      </c>
      <c r="B191" s="21">
        <v>350</v>
      </c>
      <c r="C191" s="19"/>
      <c r="D191" s="22">
        <v>30</v>
      </c>
      <c r="E191" s="23"/>
      <c r="F191" s="19">
        <f>ROUND(C191*D191,0)</f>
        <v>0</v>
      </c>
    </row>
    <row r="192" spans="1:6" s="30" customFormat="1" ht="16.5" hidden="1" customHeight="1" x14ac:dyDescent="0.25">
      <c r="A192" s="25" t="s">
        <v>124</v>
      </c>
      <c r="B192" s="21"/>
      <c r="C192" s="27">
        <f t="shared" ref="C192" si="21">C190+C191</f>
        <v>503.2</v>
      </c>
      <c r="D192" s="28">
        <f>F192/C192</f>
        <v>10.524642289348172</v>
      </c>
      <c r="E192" s="27">
        <f t="shared" ref="E192:F192" si="22">E190+E191</f>
        <v>16</v>
      </c>
      <c r="F192" s="27">
        <f t="shared" si="22"/>
        <v>5296</v>
      </c>
    </row>
    <row r="193" spans="1:6" s="30" customFormat="1" ht="17.25" customHeight="1" x14ac:dyDescent="0.25">
      <c r="A193" s="31" t="s">
        <v>117</v>
      </c>
      <c r="B193" s="32"/>
      <c r="C193" s="23"/>
      <c r="D193" s="23"/>
      <c r="E193" s="23"/>
      <c r="F193" s="19"/>
    </row>
    <row r="194" spans="1:6" s="30" customFormat="1" ht="18.75" customHeight="1" x14ac:dyDescent="0.25">
      <c r="A194" s="33" t="s">
        <v>84</v>
      </c>
      <c r="B194" s="32"/>
      <c r="C194" s="23">
        <v>340</v>
      </c>
      <c r="D194" s="23"/>
      <c r="E194" s="23"/>
      <c r="F194" s="19"/>
    </row>
    <row r="195" spans="1:6" s="30" customFormat="1" x14ac:dyDescent="0.25">
      <c r="A195" s="34" t="s">
        <v>147</v>
      </c>
      <c r="B195" s="32"/>
      <c r="C195" s="23"/>
      <c r="D195" s="23"/>
      <c r="E195" s="23"/>
      <c r="F195" s="19"/>
    </row>
    <row r="196" spans="1:6" s="30" customFormat="1" ht="45" x14ac:dyDescent="0.25">
      <c r="A196" s="34" t="s">
        <v>162</v>
      </c>
      <c r="B196" s="32"/>
      <c r="C196" s="23"/>
      <c r="D196" s="23"/>
      <c r="E196" s="23"/>
      <c r="F196" s="19"/>
    </row>
    <row r="197" spans="1:6" s="30" customFormat="1" x14ac:dyDescent="0.25">
      <c r="A197" s="34" t="s">
        <v>165</v>
      </c>
      <c r="B197" s="32"/>
      <c r="C197" s="23">
        <f>C194</f>
        <v>340</v>
      </c>
      <c r="D197" s="23"/>
      <c r="E197" s="23"/>
      <c r="F197" s="19"/>
    </row>
    <row r="198" spans="1:6" s="30" customFormat="1" x14ac:dyDescent="0.25">
      <c r="A198" s="35" t="s">
        <v>82</v>
      </c>
      <c r="B198" s="32"/>
      <c r="C198" s="23">
        <v>47</v>
      </c>
      <c r="D198" s="23"/>
      <c r="E198" s="23"/>
      <c r="F198" s="19"/>
    </row>
    <row r="199" spans="1:6" s="30" customFormat="1" ht="30" x14ac:dyDescent="0.25">
      <c r="A199" s="35" t="s">
        <v>83</v>
      </c>
      <c r="B199" s="32"/>
      <c r="C199" s="23">
        <v>241</v>
      </c>
      <c r="D199" s="23"/>
      <c r="E199" s="23"/>
      <c r="F199" s="19"/>
    </row>
    <row r="200" spans="1:6" s="30" customFormat="1" ht="17.25" customHeight="1" x14ac:dyDescent="0.25">
      <c r="A200" s="34" t="s">
        <v>166</v>
      </c>
      <c r="B200" s="32"/>
      <c r="C200" s="23"/>
      <c r="D200" s="23"/>
      <c r="E200" s="23"/>
      <c r="F200" s="19"/>
    </row>
    <row r="201" spans="1:6" s="30" customFormat="1" x14ac:dyDescent="0.25">
      <c r="A201" s="34" t="s">
        <v>167</v>
      </c>
      <c r="B201" s="32"/>
      <c r="C201" s="23"/>
      <c r="D201" s="23"/>
      <c r="E201" s="23"/>
      <c r="F201" s="19"/>
    </row>
    <row r="202" spans="1:6" s="30" customFormat="1" ht="17.25" customHeight="1" x14ac:dyDescent="0.25">
      <c r="A202" s="93" t="s">
        <v>100</v>
      </c>
      <c r="B202" s="32"/>
      <c r="C202" s="29">
        <f>C194+C198*3.2+C199</f>
        <v>731.4</v>
      </c>
      <c r="D202" s="23"/>
      <c r="E202" s="23"/>
      <c r="F202" s="19"/>
    </row>
    <row r="203" spans="1:6" s="30" customFormat="1" x14ac:dyDescent="0.25">
      <c r="A203" s="94" t="s">
        <v>85</v>
      </c>
      <c r="B203" s="32"/>
      <c r="C203" s="29"/>
      <c r="D203" s="23"/>
      <c r="E203" s="23"/>
      <c r="F203" s="19"/>
    </row>
    <row r="204" spans="1:6" s="30" customFormat="1" x14ac:dyDescent="0.25">
      <c r="A204" s="100" t="s">
        <v>170</v>
      </c>
      <c r="B204" s="32"/>
      <c r="C204" s="29"/>
      <c r="D204" s="23"/>
      <c r="E204" s="23"/>
      <c r="F204" s="19"/>
    </row>
    <row r="205" spans="1:6" s="30" customFormat="1" x14ac:dyDescent="0.25">
      <c r="A205" s="101" t="s">
        <v>17</v>
      </c>
      <c r="B205" s="32"/>
      <c r="C205" s="29"/>
      <c r="D205" s="23"/>
      <c r="E205" s="23"/>
      <c r="F205" s="19"/>
    </row>
    <row r="206" spans="1:6" s="30" customFormat="1" ht="30" x14ac:dyDescent="0.25">
      <c r="A206" s="102" t="s">
        <v>107</v>
      </c>
      <c r="B206" s="32"/>
      <c r="C206" s="29"/>
      <c r="D206" s="23"/>
      <c r="E206" s="23"/>
      <c r="F206" s="19"/>
    </row>
    <row r="207" spans="1:6" s="30" customFormat="1" x14ac:dyDescent="0.25">
      <c r="A207" s="100" t="s">
        <v>204</v>
      </c>
      <c r="B207" s="32"/>
      <c r="C207" s="29"/>
      <c r="D207" s="23"/>
      <c r="E207" s="23"/>
      <c r="F207" s="19"/>
    </row>
    <row r="208" spans="1:6" s="30" customFormat="1" ht="30" x14ac:dyDescent="0.25">
      <c r="A208" s="100" t="s">
        <v>180</v>
      </c>
      <c r="B208" s="32"/>
      <c r="C208" s="29"/>
      <c r="D208" s="23"/>
      <c r="E208" s="23"/>
      <c r="F208" s="19"/>
    </row>
    <row r="209" spans="1:6" s="30" customFormat="1" x14ac:dyDescent="0.25">
      <c r="A209" s="102" t="s">
        <v>41</v>
      </c>
      <c r="B209" s="32"/>
      <c r="C209" s="29"/>
      <c r="D209" s="23"/>
      <c r="E209" s="23"/>
      <c r="F209" s="19"/>
    </row>
    <row r="210" spans="1:6" s="30" customFormat="1" x14ac:dyDescent="0.25">
      <c r="A210" s="102" t="s">
        <v>45</v>
      </c>
      <c r="B210" s="32"/>
      <c r="C210" s="29"/>
      <c r="D210" s="23"/>
      <c r="E210" s="23"/>
      <c r="F210" s="19"/>
    </row>
    <row r="211" spans="1:6" s="30" customFormat="1" x14ac:dyDescent="0.25">
      <c r="A211" s="102" t="s">
        <v>43</v>
      </c>
      <c r="B211" s="32"/>
      <c r="C211" s="29"/>
      <c r="D211" s="23"/>
      <c r="E211" s="23"/>
      <c r="F211" s="19"/>
    </row>
    <row r="212" spans="1:6" s="30" customFormat="1" ht="30" x14ac:dyDescent="0.25">
      <c r="A212" s="100" t="s">
        <v>207</v>
      </c>
      <c r="B212" s="32"/>
      <c r="C212" s="29"/>
      <c r="D212" s="23"/>
      <c r="E212" s="23"/>
      <c r="F212" s="19"/>
    </row>
    <row r="213" spans="1:6" s="30" customFormat="1" x14ac:dyDescent="0.25">
      <c r="A213" s="100" t="s">
        <v>16</v>
      </c>
      <c r="B213" s="32"/>
      <c r="C213" s="29"/>
      <c r="D213" s="23"/>
      <c r="E213" s="23"/>
      <c r="F213" s="19"/>
    </row>
    <row r="214" spans="1:6" s="30" customFormat="1" x14ac:dyDescent="0.25">
      <c r="A214" s="100" t="s">
        <v>105</v>
      </c>
      <c r="B214" s="32"/>
      <c r="C214" s="29"/>
      <c r="D214" s="23"/>
      <c r="E214" s="23"/>
      <c r="F214" s="19"/>
    </row>
    <row r="215" spans="1:6" s="30" customFormat="1" x14ac:dyDescent="0.25">
      <c r="A215" s="100" t="s">
        <v>14</v>
      </c>
      <c r="B215" s="32"/>
      <c r="C215" s="29"/>
      <c r="D215" s="23"/>
      <c r="E215" s="23"/>
      <c r="F215" s="19"/>
    </row>
    <row r="216" spans="1:6" s="30" customFormat="1" x14ac:dyDescent="0.25">
      <c r="A216" s="100" t="s">
        <v>25</v>
      </c>
      <c r="B216" s="32"/>
      <c r="C216" s="29"/>
      <c r="D216" s="23"/>
      <c r="E216" s="23"/>
      <c r="F216" s="19"/>
    </row>
    <row r="217" spans="1:6" s="30" customFormat="1" x14ac:dyDescent="0.25">
      <c r="A217" s="100" t="s">
        <v>42</v>
      </c>
      <c r="B217" s="32"/>
      <c r="C217" s="29"/>
      <c r="D217" s="23"/>
      <c r="E217" s="23"/>
      <c r="F217" s="19"/>
    </row>
    <row r="218" spans="1:6" s="30" customFormat="1" x14ac:dyDescent="0.25">
      <c r="A218" s="100" t="s">
        <v>174</v>
      </c>
      <c r="B218" s="32"/>
      <c r="C218" s="29"/>
      <c r="D218" s="23"/>
      <c r="E218" s="23"/>
      <c r="F218" s="19"/>
    </row>
    <row r="219" spans="1:6" s="30" customFormat="1" x14ac:dyDescent="0.25">
      <c r="A219" s="100" t="s">
        <v>106</v>
      </c>
      <c r="B219" s="32"/>
      <c r="C219" s="29"/>
      <c r="D219" s="23"/>
      <c r="E219" s="23"/>
      <c r="F219" s="19"/>
    </row>
    <row r="220" spans="1:6" s="30" customFormat="1" x14ac:dyDescent="0.25">
      <c r="A220" s="100" t="s">
        <v>171</v>
      </c>
      <c r="B220" s="32"/>
      <c r="C220" s="29"/>
      <c r="D220" s="23"/>
      <c r="E220" s="23"/>
      <c r="F220" s="19"/>
    </row>
    <row r="221" spans="1:6" s="30" customFormat="1" ht="14.25" customHeight="1" x14ac:dyDescent="0.25">
      <c r="A221" s="79" t="s">
        <v>7</v>
      </c>
      <c r="B221" s="21"/>
      <c r="C221" s="19"/>
      <c r="D221" s="23"/>
      <c r="E221" s="23"/>
      <c r="F221" s="19"/>
    </row>
    <row r="222" spans="1:6" s="30" customFormat="1" ht="18.75" customHeight="1" x14ac:dyDescent="0.25">
      <c r="A222" s="43" t="s">
        <v>93</v>
      </c>
      <c r="B222" s="21"/>
      <c r="C222" s="19"/>
      <c r="D222" s="23"/>
      <c r="E222" s="23"/>
      <c r="F222" s="19"/>
    </row>
    <row r="223" spans="1:6" s="30" customFormat="1" ht="16.5" customHeight="1" x14ac:dyDescent="0.25">
      <c r="A223" s="44" t="s">
        <v>47</v>
      </c>
      <c r="B223" s="21">
        <v>300</v>
      </c>
      <c r="C223" s="19">
        <v>5</v>
      </c>
      <c r="D223" s="22">
        <v>10</v>
      </c>
      <c r="E223" s="23">
        <f>ROUND(F223/B223,0)</f>
        <v>0</v>
      </c>
      <c r="F223" s="19">
        <f>ROUND(C223*D223,0)</f>
        <v>50</v>
      </c>
    </row>
    <row r="224" spans="1:6" s="30" customFormat="1" ht="15.75" customHeight="1" x14ac:dyDescent="0.25">
      <c r="A224" s="44" t="s">
        <v>73</v>
      </c>
      <c r="B224" s="21">
        <v>300</v>
      </c>
      <c r="C224" s="19">
        <v>20</v>
      </c>
      <c r="D224" s="22">
        <v>14</v>
      </c>
      <c r="E224" s="23">
        <f>ROUND(F224/B224,0)</f>
        <v>1</v>
      </c>
      <c r="F224" s="19">
        <f>ROUND(C224*D224,0)</f>
        <v>280</v>
      </c>
    </row>
    <row r="225" spans="1:6" s="30" customFormat="1" ht="17.25" customHeight="1" x14ac:dyDescent="0.25">
      <c r="A225" s="44" t="s">
        <v>118</v>
      </c>
      <c r="B225" s="21">
        <v>300</v>
      </c>
      <c r="C225" s="19">
        <v>5</v>
      </c>
      <c r="D225" s="75">
        <v>10</v>
      </c>
      <c r="E225" s="23">
        <f>ROUND(F225/B225,0)</f>
        <v>0</v>
      </c>
      <c r="F225" s="19">
        <f>ROUND(C225*D225,0)</f>
        <v>50</v>
      </c>
    </row>
    <row r="226" spans="1:6" s="30" customFormat="1" ht="18.75" customHeight="1" x14ac:dyDescent="0.25">
      <c r="A226" s="53" t="s">
        <v>9</v>
      </c>
      <c r="B226" s="21"/>
      <c r="C226" s="55">
        <f>C223+C224+C225</f>
        <v>30</v>
      </c>
      <c r="D226" s="56">
        <f>F226/C226</f>
        <v>12.666666666666666</v>
      </c>
      <c r="E226" s="55">
        <f>E223+E224+E225</f>
        <v>1</v>
      </c>
      <c r="F226" s="55">
        <f>F223+F224+F225</f>
        <v>380</v>
      </c>
    </row>
    <row r="227" spans="1:6" s="30" customFormat="1" ht="18.75" customHeight="1" x14ac:dyDescent="0.25">
      <c r="A227" s="43" t="s">
        <v>62</v>
      </c>
      <c r="B227" s="42"/>
      <c r="C227" s="55"/>
      <c r="D227" s="56"/>
      <c r="E227" s="55"/>
      <c r="F227" s="55"/>
    </row>
    <row r="228" spans="1:6" s="30" customFormat="1" ht="16.5" customHeight="1" x14ac:dyDescent="0.25">
      <c r="A228" s="52" t="s">
        <v>40</v>
      </c>
      <c r="B228" s="42">
        <v>240</v>
      </c>
      <c r="C228" s="19"/>
      <c r="D228" s="103">
        <v>8</v>
      </c>
      <c r="E228" s="23">
        <f>ROUND(F228/B228,0)</f>
        <v>0</v>
      </c>
      <c r="F228" s="19">
        <f>ROUND(C228*D228,0)</f>
        <v>0</v>
      </c>
    </row>
    <row r="229" spans="1:6" s="30" customFormat="1" ht="17.25" customHeight="1" x14ac:dyDescent="0.25">
      <c r="A229" s="52" t="s">
        <v>11</v>
      </c>
      <c r="B229" s="42">
        <v>240</v>
      </c>
      <c r="C229" s="19">
        <v>1</v>
      </c>
      <c r="D229" s="104">
        <v>3</v>
      </c>
      <c r="E229" s="23">
        <f>ROUND(F229/B229,0)</f>
        <v>0</v>
      </c>
      <c r="F229" s="19">
        <f>ROUND(C229*D229,0)</f>
        <v>3</v>
      </c>
    </row>
    <row r="230" spans="1:6" s="30" customFormat="1" ht="15.75" customHeight="1" x14ac:dyDescent="0.25">
      <c r="A230" s="53" t="s">
        <v>95</v>
      </c>
      <c r="B230" s="54"/>
      <c r="C230" s="55">
        <f t="shared" ref="C230" si="23">C228+C229</f>
        <v>1</v>
      </c>
      <c r="D230" s="56">
        <f t="shared" ref="D230:F230" si="24">D228+D229</f>
        <v>11</v>
      </c>
      <c r="E230" s="55">
        <f t="shared" si="24"/>
        <v>0</v>
      </c>
      <c r="F230" s="55">
        <f t="shared" si="24"/>
        <v>3</v>
      </c>
    </row>
    <row r="231" spans="1:6" s="30" customFormat="1" ht="19.5" customHeight="1" x14ac:dyDescent="0.25">
      <c r="A231" s="57" t="s">
        <v>81</v>
      </c>
      <c r="B231" s="21"/>
      <c r="C231" s="27">
        <f>C226+C230</f>
        <v>31</v>
      </c>
      <c r="D231" s="28">
        <f>F231/C231</f>
        <v>12.35483870967742</v>
      </c>
      <c r="E231" s="27">
        <f>E226+E230</f>
        <v>1</v>
      </c>
      <c r="F231" s="27">
        <f>F226+F230</f>
        <v>383</v>
      </c>
    </row>
    <row r="232" spans="1:6" s="30" customFormat="1" ht="18.75" customHeight="1" x14ac:dyDescent="0.25">
      <c r="A232" s="105" t="s">
        <v>112</v>
      </c>
      <c r="B232" s="54"/>
      <c r="C232" s="55"/>
      <c r="D232" s="56"/>
      <c r="E232" s="55"/>
      <c r="F232" s="55"/>
    </row>
    <row r="233" spans="1:6" s="30" customFormat="1" ht="18.75" customHeight="1" thickBot="1" x14ac:dyDescent="0.3">
      <c r="A233" s="106" t="s">
        <v>111</v>
      </c>
      <c r="B233" s="54"/>
      <c r="C233" s="55"/>
      <c r="D233" s="56"/>
      <c r="E233" s="55"/>
      <c r="F233" s="55"/>
    </row>
    <row r="234" spans="1:6" s="70" customFormat="1" ht="15.75" customHeight="1" thickBot="1" x14ac:dyDescent="0.3">
      <c r="A234" s="67" t="s">
        <v>10</v>
      </c>
      <c r="B234" s="68"/>
      <c r="C234" s="69"/>
      <c r="D234" s="69"/>
      <c r="E234" s="69"/>
      <c r="F234" s="69"/>
    </row>
    <row r="235" spans="1:6" s="85" customFormat="1" ht="15" customHeight="1" x14ac:dyDescent="0.25">
      <c r="A235" s="107"/>
      <c r="B235" s="66"/>
      <c r="C235" s="19"/>
      <c r="D235" s="19"/>
      <c r="E235" s="19"/>
      <c r="F235" s="19"/>
    </row>
    <row r="236" spans="1:6" ht="29.25" x14ac:dyDescent="0.25">
      <c r="A236" s="108" t="s">
        <v>68</v>
      </c>
      <c r="B236" s="21"/>
      <c r="C236" s="19"/>
      <c r="D236" s="19"/>
      <c r="E236" s="19"/>
      <c r="F236" s="19"/>
    </row>
    <row r="237" spans="1:6" x14ac:dyDescent="0.25">
      <c r="A237" s="17" t="s">
        <v>4</v>
      </c>
      <c r="B237" s="21"/>
      <c r="C237" s="19"/>
      <c r="D237" s="19"/>
      <c r="E237" s="19"/>
      <c r="F237" s="19"/>
    </row>
    <row r="238" spans="1:6" x14ac:dyDescent="0.25">
      <c r="A238" s="88" t="s">
        <v>72</v>
      </c>
      <c r="B238" s="21">
        <v>340</v>
      </c>
      <c r="C238" s="19">
        <v>10.799999999999997</v>
      </c>
      <c r="D238" s="109">
        <v>17</v>
      </c>
      <c r="E238" s="23">
        <f t="shared" ref="E238:E243" si="25">ROUND(F238/B238,0)</f>
        <v>1</v>
      </c>
      <c r="F238" s="19">
        <f t="shared" ref="F238:F244" si="26">ROUND(C238*D238,0)</f>
        <v>184</v>
      </c>
    </row>
    <row r="239" spans="1:6" x14ac:dyDescent="0.25">
      <c r="A239" s="88" t="s">
        <v>76</v>
      </c>
      <c r="B239" s="21">
        <v>340</v>
      </c>
      <c r="C239" s="19">
        <v>0</v>
      </c>
      <c r="D239" s="109">
        <v>14.4</v>
      </c>
      <c r="E239" s="23">
        <f t="shared" si="25"/>
        <v>0</v>
      </c>
      <c r="F239" s="19">
        <f t="shared" si="26"/>
        <v>0</v>
      </c>
    </row>
    <row r="240" spans="1:6" x14ac:dyDescent="0.25">
      <c r="A240" s="88" t="s">
        <v>77</v>
      </c>
      <c r="B240" s="21">
        <v>340</v>
      </c>
      <c r="C240" s="19">
        <v>12</v>
      </c>
      <c r="D240" s="109">
        <v>20</v>
      </c>
      <c r="E240" s="23">
        <f t="shared" si="25"/>
        <v>1</v>
      </c>
      <c r="F240" s="19">
        <f t="shared" si="26"/>
        <v>240</v>
      </c>
    </row>
    <row r="241" spans="1:6" x14ac:dyDescent="0.25">
      <c r="A241" s="88" t="s">
        <v>78</v>
      </c>
      <c r="B241" s="21">
        <v>340</v>
      </c>
      <c r="C241" s="19">
        <v>6.0000000000000009</v>
      </c>
      <c r="D241" s="109">
        <v>18.2</v>
      </c>
      <c r="E241" s="23">
        <f t="shared" si="25"/>
        <v>0</v>
      </c>
      <c r="F241" s="19">
        <f t="shared" si="26"/>
        <v>109</v>
      </c>
    </row>
    <row r="242" spans="1:6" x14ac:dyDescent="0.25">
      <c r="A242" s="88" t="s">
        <v>60</v>
      </c>
      <c r="B242" s="21">
        <v>340</v>
      </c>
      <c r="C242" s="19">
        <v>44.399999999999991</v>
      </c>
      <c r="D242" s="109">
        <v>24</v>
      </c>
      <c r="E242" s="23">
        <f t="shared" si="25"/>
        <v>3</v>
      </c>
      <c r="F242" s="19">
        <f t="shared" si="26"/>
        <v>1066</v>
      </c>
    </row>
    <row r="243" spans="1:6" x14ac:dyDescent="0.25">
      <c r="A243" s="88" t="s">
        <v>79</v>
      </c>
      <c r="B243" s="21">
        <v>340</v>
      </c>
      <c r="C243" s="19"/>
      <c r="D243" s="109">
        <v>8</v>
      </c>
      <c r="E243" s="23">
        <f t="shared" si="25"/>
        <v>0</v>
      </c>
      <c r="F243" s="19">
        <f t="shared" si="26"/>
        <v>0</v>
      </c>
    </row>
    <row r="244" spans="1:6" hidden="1" x14ac:dyDescent="0.25">
      <c r="A244" s="88"/>
      <c r="B244" s="21">
        <v>340</v>
      </c>
      <c r="C244" s="19"/>
      <c r="D244" s="109">
        <v>16.3</v>
      </c>
      <c r="E244" s="23"/>
      <c r="F244" s="19">
        <f t="shared" si="26"/>
        <v>0</v>
      </c>
    </row>
    <row r="245" spans="1:6" s="30" customFormat="1" ht="14.25" x14ac:dyDescent="0.2">
      <c r="A245" s="25" t="s">
        <v>5</v>
      </c>
      <c r="B245" s="26"/>
      <c r="C245" s="110">
        <f>SUM(C238:C243)</f>
        <v>73.199999999999989</v>
      </c>
      <c r="D245" s="83">
        <f>F245/C245</f>
        <v>21.844262295081972</v>
      </c>
      <c r="E245" s="111">
        <f>SUM(E238:E243)</f>
        <v>5</v>
      </c>
      <c r="F245" s="110">
        <f>SUM(F238:F244)</f>
        <v>1599</v>
      </c>
    </row>
    <row r="246" spans="1:6" s="30" customFormat="1" ht="16.5" hidden="1" customHeight="1" x14ac:dyDescent="0.25">
      <c r="A246" s="20" t="s">
        <v>123</v>
      </c>
      <c r="B246" s="21">
        <v>350</v>
      </c>
      <c r="C246" s="19"/>
      <c r="D246" s="22"/>
      <c r="E246" s="23"/>
      <c r="F246" s="19">
        <f>ROUND(C246*D246,0)</f>
        <v>0</v>
      </c>
    </row>
    <row r="247" spans="1:6" s="30" customFormat="1" ht="16.5" hidden="1" customHeight="1" x14ac:dyDescent="0.25">
      <c r="A247" s="25" t="s">
        <v>124</v>
      </c>
      <c r="B247" s="21"/>
      <c r="C247" s="27">
        <f t="shared" ref="C247" si="27">C245+C246</f>
        <v>73.199999999999989</v>
      </c>
      <c r="D247" s="83">
        <f>F247/C247</f>
        <v>21.844262295081972</v>
      </c>
      <c r="E247" s="27">
        <f t="shared" ref="E247:F247" si="28">E245+E246</f>
        <v>5</v>
      </c>
      <c r="F247" s="27">
        <f t="shared" si="28"/>
        <v>1599</v>
      </c>
    </row>
    <row r="248" spans="1:6" s="30" customFormat="1" ht="17.25" customHeight="1" x14ac:dyDescent="0.25">
      <c r="A248" s="31" t="s">
        <v>6</v>
      </c>
      <c r="B248" s="32"/>
      <c r="C248" s="23"/>
      <c r="D248" s="18"/>
      <c r="E248" s="18"/>
      <c r="F248" s="112"/>
    </row>
    <row r="249" spans="1:6" s="30" customFormat="1" ht="18.75" customHeight="1" x14ac:dyDescent="0.25">
      <c r="A249" s="33" t="s">
        <v>84</v>
      </c>
      <c r="B249" s="32"/>
      <c r="C249" s="23">
        <v>925</v>
      </c>
      <c r="D249" s="18"/>
      <c r="E249" s="18"/>
      <c r="F249" s="112">
        <v>430</v>
      </c>
    </row>
    <row r="250" spans="1:6" s="30" customFormat="1" x14ac:dyDescent="0.25">
      <c r="A250" s="35" t="s">
        <v>82</v>
      </c>
      <c r="B250" s="42"/>
      <c r="C250" s="112"/>
      <c r="D250" s="18"/>
      <c r="E250" s="18"/>
      <c r="F250" s="112"/>
    </row>
    <row r="251" spans="1:6" s="30" customFormat="1" ht="30" x14ac:dyDescent="0.25">
      <c r="A251" s="35" t="s">
        <v>83</v>
      </c>
      <c r="B251" s="42"/>
      <c r="C251" s="112"/>
      <c r="D251" s="18"/>
      <c r="E251" s="18"/>
      <c r="F251" s="112"/>
    </row>
    <row r="252" spans="1:6" s="30" customFormat="1" ht="15.75" customHeight="1" x14ac:dyDescent="0.25">
      <c r="A252" s="29" t="s">
        <v>100</v>
      </c>
      <c r="B252" s="42"/>
      <c r="C252" s="29">
        <f t="shared" ref="C252" si="29">C249+ROUND(C250*3.2,0)+C251</f>
        <v>925</v>
      </c>
      <c r="D252" s="18"/>
      <c r="E252" s="18"/>
      <c r="F252" s="110">
        <f>F249</f>
        <v>430</v>
      </c>
    </row>
    <row r="253" spans="1:6" s="30" customFormat="1" x14ac:dyDescent="0.25">
      <c r="A253" s="113" t="s">
        <v>85</v>
      </c>
      <c r="B253" s="42"/>
      <c r="C253" s="29"/>
      <c r="D253" s="18"/>
      <c r="E253" s="18"/>
      <c r="F253" s="112"/>
    </row>
    <row r="254" spans="1:6" s="30" customFormat="1" x14ac:dyDescent="0.25">
      <c r="A254" s="88" t="s">
        <v>17</v>
      </c>
      <c r="B254" s="42"/>
      <c r="C254" s="29"/>
      <c r="D254" s="18"/>
      <c r="E254" s="18"/>
      <c r="F254" s="112"/>
    </row>
    <row r="255" spans="1:6" s="30" customFormat="1" ht="30" x14ac:dyDescent="0.25">
      <c r="A255" s="88" t="s">
        <v>107</v>
      </c>
      <c r="B255" s="42"/>
      <c r="C255" s="29"/>
      <c r="D255" s="18"/>
      <c r="E255" s="18"/>
      <c r="F255" s="112"/>
    </row>
    <row r="256" spans="1:6" s="30" customFormat="1" x14ac:dyDescent="0.25">
      <c r="A256" s="88" t="s">
        <v>28</v>
      </c>
      <c r="B256" s="42"/>
      <c r="C256" s="29"/>
      <c r="D256" s="18"/>
      <c r="E256" s="18"/>
      <c r="F256" s="112"/>
    </row>
    <row r="257" spans="1:6" s="30" customFormat="1" x14ac:dyDescent="0.25">
      <c r="A257" s="88" t="s">
        <v>86</v>
      </c>
      <c r="B257" s="42"/>
      <c r="C257" s="29"/>
      <c r="D257" s="18"/>
      <c r="E257" s="18"/>
      <c r="F257" s="112"/>
    </row>
    <row r="258" spans="1:6" s="30" customFormat="1" ht="30" x14ac:dyDescent="0.25">
      <c r="A258" s="88" t="s">
        <v>63</v>
      </c>
      <c r="B258" s="42"/>
      <c r="C258" s="29"/>
      <c r="D258" s="18"/>
      <c r="E258" s="18"/>
      <c r="F258" s="112"/>
    </row>
    <row r="259" spans="1:6" s="30" customFormat="1" x14ac:dyDescent="0.25">
      <c r="A259" s="88" t="s">
        <v>15</v>
      </c>
      <c r="B259" s="42"/>
      <c r="C259" s="29"/>
      <c r="D259" s="18"/>
      <c r="E259" s="18"/>
      <c r="F259" s="112"/>
    </row>
    <row r="260" spans="1:6" s="30" customFormat="1" x14ac:dyDescent="0.25">
      <c r="A260" s="88" t="s">
        <v>186</v>
      </c>
      <c r="B260" s="42"/>
      <c r="C260" s="29"/>
      <c r="D260" s="18"/>
      <c r="E260" s="18"/>
      <c r="F260" s="112"/>
    </row>
    <row r="261" spans="1:6" s="30" customFormat="1" x14ac:dyDescent="0.25">
      <c r="A261" s="88" t="s">
        <v>184</v>
      </c>
      <c r="B261" s="42"/>
      <c r="C261" s="29"/>
      <c r="D261" s="18"/>
      <c r="E261" s="18"/>
      <c r="F261" s="112"/>
    </row>
    <row r="262" spans="1:6" s="30" customFormat="1" x14ac:dyDescent="0.25">
      <c r="A262" s="78" t="s">
        <v>185</v>
      </c>
      <c r="B262" s="42"/>
      <c r="C262" s="29"/>
      <c r="D262" s="18"/>
      <c r="E262" s="18"/>
      <c r="F262" s="112"/>
    </row>
    <row r="263" spans="1:6" s="30" customFormat="1" x14ac:dyDescent="0.25">
      <c r="A263" s="88" t="s">
        <v>181</v>
      </c>
      <c r="B263" s="42"/>
      <c r="C263" s="29"/>
      <c r="D263" s="18"/>
      <c r="E263" s="18"/>
      <c r="F263" s="112"/>
    </row>
    <row r="264" spans="1:6" s="30" customFormat="1" ht="30" x14ac:dyDescent="0.25">
      <c r="A264" s="88" t="s">
        <v>182</v>
      </c>
      <c r="B264" s="42"/>
      <c r="C264" s="29"/>
      <c r="D264" s="18"/>
      <c r="E264" s="18"/>
      <c r="F264" s="112"/>
    </row>
    <row r="265" spans="1:6" s="30" customFormat="1" ht="30" x14ac:dyDescent="0.25">
      <c r="A265" s="88" t="s">
        <v>183</v>
      </c>
      <c r="B265" s="42"/>
      <c r="C265" s="29"/>
      <c r="D265" s="18"/>
      <c r="E265" s="18"/>
      <c r="F265" s="112"/>
    </row>
    <row r="266" spans="1:6" s="30" customFormat="1" ht="15.75" customHeight="1" x14ac:dyDescent="0.25">
      <c r="A266" s="79" t="s">
        <v>7</v>
      </c>
      <c r="B266" s="42"/>
      <c r="C266" s="112"/>
      <c r="D266" s="18"/>
      <c r="E266" s="18"/>
      <c r="F266" s="112"/>
    </row>
    <row r="267" spans="1:6" s="30" customFormat="1" ht="18.75" customHeight="1" x14ac:dyDescent="0.25">
      <c r="A267" s="114" t="s">
        <v>93</v>
      </c>
      <c r="B267" s="42"/>
      <c r="C267" s="112"/>
      <c r="D267" s="18"/>
      <c r="E267" s="115"/>
      <c r="F267" s="116"/>
    </row>
    <row r="268" spans="1:6" s="30" customFormat="1" ht="18.75" customHeight="1" x14ac:dyDescent="0.25">
      <c r="A268" s="88" t="s">
        <v>79</v>
      </c>
      <c r="B268" s="42">
        <v>330</v>
      </c>
      <c r="C268" s="112"/>
      <c r="D268" s="117">
        <v>5</v>
      </c>
      <c r="E268" s="23">
        <f>ROUND(F268/B268,0)</f>
        <v>0</v>
      </c>
      <c r="F268" s="19">
        <f>ROUND(C268*D268,0)</f>
        <v>0</v>
      </c>
    </row>
    <row r="269" spans="1:6" s="30" customFormat="1" ht="16.5" customHeight="1" x14ac:dyDescent="0.25">
      <c r="A269" s="88" t="s">
        <v>60</v>
      </c>
      <c r="B269" s="42">
        <v>330</v>
      </c>
      <c r="C269" s="112"/>
      <c r="D269" s="117">
        <v>28.8</v>
      </c>
      <c r="E269" s="23">
        <f>ROUND(F269/B269,0)</f>
        <v>0</v>
      </c>
      <c r="F269" s="19">
        <f>ROUND(C269*D269,0)</f>
        <v>0</v>
      </c>
    </row>
    <row r="270" spans="1:6" s="30" customFormat="1" ht="17.25" customHeight="1" x14ac:dyDescent="0.25">
      <c r="A270" s="79" t="s">
        <v>9</v>
      </c>
      <c r="B270" s="118"/>
      <c r="C270" s="119">
        <f t="shared" ref="C270" si="30">C269</f>
        <v>0</v>
      </c>
      <c r="D270" s="80"/>
      <c r="E270" s="119">
        <f t="shared" ref="E270" si="31">E268+E269</f>
        <v>0</v>
      </c>
      <c r="F270" s="119">
        <f>F268+F269</f>
        <v>0</v>
      </c>
    </row>
    <row r="271" spans="1:6" s="30" customFormat="1" ht="16.5" customHeight="1" x14ac:dyDescent="0.25">
      <c r="A271" s="114" t="s">
        <v>18</v>
      </c>
      <c r="B271" s="42"/>
      <c r="C271" s="112"/>
      <c r="D271" s="117"/>
      <c r="E271" s="23"/>
      <c r="F271" s="19"/>
    </row>
    <row r="272" spans="1:6" s="30" customFormat="1" ht="14.25" customHeight="1" x14ac:dyDescent="0.25">
      <c r="A272" s="52" t="s">
        <v>73</v>
      </c>
      <c r="B272" s="42">
        <v>240</v>
      </c>
      <c r="C272" s="112">
        <v>4</v>
      </c>
      <c r="D272" s="117">
        <v>8</v>
      </c>
      <c r="E272" s="23">
        <f>ROUND(F272/B272,0)</f>
        <v>0</v>
      </c>
      <c r="F272" s="19">
        <f>ROUND(C272*D272,0)</f>
        <v>32</v>
      </c>
    </row>
    <row r="273" spans="1:6" s="30" customFormat="1" ht="3" customHeight="1" x14ac:dyDescent="0.25">
      <c r="A273" s="52"/>
      <c r="B273" s="42"/>
      <c r="C273" s="116"/>
      <c r="D273" s="120"/>
      <c r="E273" s="23"/>
      <c r="F273" s="19"/>
    </row>
    <row r="274" spans="1:6" s="30" customFormat="1" ht="18.75" customHeight="1" x14ac:dyDescent="0.25">
      <c r="A274" s="53" t="s">
        <v>95</v>
      </c>
      <c r="B274" s="54"/>
      <c r="C274" s="121">
        <f>C272+C273</f>
        <v>4</v>
      </c>
      <c r="D274" s="122">
        <f>F274/C274</f>
        <v>8</v>
      </c>
      <c r="E274" s="121">
        <f>E272+E273</f>
        <v>0</v>
      </c>
      <c r="F274" s="121">
        <f>F272+F273</f>
        <v>32</v>
      </c>
    </row>
    <row r="275" spans="1:6" s="30" customFormat="1" ht="24.75" customHeight="1" thickBot="1" x14ac:dyDescent="0.25">
      <c r="A275" s="57" t="s">
        <v>81</v>
      </c>
      <c r="B275" s="123"/>
      <c r="C275" s="110">
        <f>C270+C274</f>
        <v>4</v>
      </c>
      <c r="D275" s="124">
        <f>F275/C275</f>
        <v>8</v>
      </c>
      <c r="E275" s="110">
        <f>E270+E274</f>
        <v>0</v>
      </c>
      <c r="F275" s="110">
        <f>F270+F274</f>
        <v>32</v>
      </c>
    </row>
    <row r="276" spans="1:6" s="70" customFormat="1" ht="19.5" customHeight="1" thickBot="1" x14ac:dyDescent="0.3">
      <c r="A276" s="67" t="s">
        <v>10</v>
      </c>
      <c r="B276" s="68"/>
      <c r="C276" s="84"/>
      <c r="D276" s="84"/>
      <c r="E276" s="84"/>
      <c r="F276" s="84"/>
    </row>
    <row r="277" spans="1:6" s="85" customFormat="1" ht="45.75" customHeight="1" x14ac:dyDescent="0.25">
      <c r="A277" s="125" t="s">
        <v>144</v>
      </c>
      <c r="B277" s="42"/>
      <c r="C277" s="42"/>
      <c r="D277" s="42"/>
      <c r="E277" s="42"/>
      <c r="F277" s="42"/>
    </row>
    <row r="278" spans="1:6" s="85" customFormat="1" x14ac:dyDescent="0.25">
      <c r="A278" s="126" t="s">
        <v>102</v>
      </c>
      <c r="B278" s="42"/>
      <c r="C278" s="42"/>
      <c r="D278" s="42"/>
      <c r="E278" s="42"/>
      <c r="F278" s="42"/>
    </row>
    <row r="279" spans="1:6" s="85" customFormat="1" x14ac:dyDescent="0.25">
      <c r="A279" s="33" t="s">
        <v>84</v>
      </c>
      <c r="B279" s="42"/>
      <c r="C279" s="23">
        <v>2355</v>
      </c>
      <c r="D279" s="42"/>
      <c r="E279" s="42"/>
      <c r="F279" s="42"/>
    </row>
    <row r="280" spans="1:6" s="85" customFormat="1" x14ac:dyDescent="0.25">
      <c r="A280" s="34" t="s">
        <v>147</v>
      </c>
      <c r="B280" s="42"/>
      <c r="C280" s="23"/>
      <c r="D280" s="42"/>
      <c r="E280" s="42"/>
      <c r="F280" s="42"/>
    </row>
    <row r="281" spans="1:6" s="85" customFormat="1" ht="45" x14ac:dyDescent="0.25">
      <c r="A281" s="34" t="s">
        <v>162</v>
      </c>
      <c r="B281" s="42"/>
      <c r="C281" s="23"/>
      <c r="D281" s="42"/>
      <c r="E281" s="42"/>
      <c r="F281" s="42"/>
    </row>
    <row r="282" spans="1:6" s="85" customFormat="1" x14ac:dyDescent="0.25">
      <c r="A282" s="34" t="s">
        <v>165</v>
      </c>
      <c r="B282" s="42"/>
      <c r="C282" s="23">
        <v>1190</v>
      </c>
      <c r="D282" s="42"/>
      <c r="E282" s="42"/>
      <c r="F282" s="42"/>
    </row>
    <row r="283" spans="1:6" s="85" customFormat="1" x14ac:dyDescent="0.25">
      <c r="A283" s="35" t="s">
        <v>82</v>
      </c>
      <c r="B283" s="42"/>
      <c r="C283" s="112">
        <f>C284+C285/8.5</f>
        <v>935.94117647058829</v>
      </c>
      <c r="D283" s="42"/>
      <c r="E283" s="42"/>
      <c r="F283" s="42"/>
    </row>
    <row r="284" spans="1:6" s="85" customFormat="1" x14ac:dyDescent="0.25">
      <c r="A284" s="35" t="s">
        <v>198</v>
      </c>
      <c r="B284" s="42"/>
      <c r="C284" s="112">
        <v>795</v>
      </c>
      <c r="D284" s="42"/>
      <c r="E284" s="42"/>
      <c r="F284" s="42"/>
    </row>
    <row r="285" spans="1:6" s="85" customFormat="1" x14ac:dyDescent="0.25">
      <c r="A285" s="35" t="s">
        <v>200</v>
      </c>
      <c r="B285" s="42"/>
      <c r="C285" s="112">
        <v>1198</v>
      </c>
      <c r="D285" s="42"/>
      <c r="E285" s="42"/>
      <c r="F285" s="42"/>
    </row>
    <row r="286" spans="1:6" s="85" customFormat="1" x14ac:dyDescent="0.25">
      <c r="A286" s="127" t="s">
        <v>199</v>
      </c>
      <c r="B286" s="42"/>
      <c r="C286" s="112"/>
      <c r="D286" s="42"/>
      <c r="E286" s="42"/>
      <c r="F286" s="42"/>
    </row>
    <row r="287" spans="1:6" s="85" customFormat="1" ht="30" x14ac:dyDescent="0.25">
      <c r="A287" s="35" t="s">
        <v>83</v>
      </c>
      <c r="B287" s="42"/>
      <c r="C287" s="112"/>
      <c r="D287" s="42"/>
      <c r="E287" s="42"/>
      <c r="F287" s="42"/>
    </row>
    <row r="288" spans="1:6" s="85" customFormat="1" ht="29.25" x14ac:dyDescent="0.25">
      <c r="A288" s="128" t="s">
        <v>101</v>
      </c>
      <c r="B288" s="42"/>
      <c r="C288" s="29">
        <f>C279+ROUND(C283*3.2,0)+C287+C285/3.9</f>
        <v>5657.1794871794873</v>
      </c>
      <c r="D288" s="42"/>
      <c r="E288" s="42"/>
      <c r="F288" s="42"/>
    </row>
    <row r="289" spans="1:12" s="85" customFormat="1" x14ac:dyDescent="0.25">
      <c r="A289" s="129" t="s">
        <v>85</v>
      </c>
      <c r="B289" s="42"/>
      <c r="C289" s="29"/>
      <c r="D289" s="42"/>
      <c r="E289" s="42"/>
      <c r="F289" s="42"/>
    </row>
    <row r="290" spans="1:12" s="85" customFormat="1" ht="30" x14ac:dyDescent="0.25">
      <c r="A290" s="88" t="s">
        <v>176</v>
      </c>
      <c r="B290" s="42"/>
      <c r="C290" s="29"/>
      <c r="D290" s="42"/>
      <c r="E290" s="42"/>
      <c r="F290" s="42"/>
      <c r="G290" s="130"/>
      <c r="H290" s="130"/>
      <c r="J290" s="131"/>
      <c r="K290" s="132"/>
      <c r="L290" s="132"/>
    </row>
    <row r="291" spans="1:12" s="85" customFormat="1" ht="30" x14ac:dyDescent="0.25">
      <c r="A291" s="133" t="s">
        <v>177</v>
      </c>
      <c r="B291" s="42"/>
      <c r="C291" s="29"/>
      <c r="D291" s="42"/>
      <c r="E291" s="42"/>
      <c r="F291" s="42"/>
      <c r="G291" s="130"/>
      <c r="H291" s="130"/>
    </row>
    <row r="292" spans="1:12" s="85" customFormat="1" x14ac:dyDescent="0.25">
      <c r="A292" s="133" t="s">
        <v>187</v>
      </c>
      <c r="B292" s="42"/>
      <c r="C292" s="29"/>
      <c r="D292" s="42"/>
      <c r="E292" s="42"/>
      <c r="F292" s="42"/>
      <c r="G292" s="130"/>
      <c r="H292" s="130"/>
    </row>
    <row r="293" spans="1:12" s="85" customFormat="1" x14ac:dyDescent="0.25">
      <c r="A293" s="133" t="s">
        <v>170</v>
      </c>
      <c r="B293" s="42"/>
      <c r="C293" s="29"/>
      <c r="D293" s="42"/>
      <c r="E293" s="42"/>
      <c r="F293" s="42"/>
      <c r="G293" s="130"/>
      <c r="H293" s="130"/>
    </row>
    <row r="294" spans="1:12" s="85" customFormat="1" ht="45" x14ac:dyDescent="0.25">
      <c r="A294" s="133" t="s">
        <v>188</v>
      </c>
      <c r="B294" s="42"/>
      <c r="C294" s="29"/>
      <c r="D294" s="42"/>
      <c r="E294" s="42"/>
      <c r="F294" s="42"/>
      <c r="G294" s="130"/>
      <c r="H294" s="130"/>
    </row>
    <row r="295" spans="1:12" s="85" customFormat="1" x14ac:dyDescent="0.25">
      <c r="A295" s="133" t="s">
        <v>44</v>
      </c>
      <c r="B295" s="42"/>
      <c r="C295" s="29"/>
      <c r="D295" s="42"/>
      <c r="E295" s="42"/>
      <c r="F295" s="42"/>
      <c r="G295" s="130"/>
      <c r="H295" s="130"/>
    </row>
    <row r="296" spans="1:12" s="85" customFormat="1" x14ac:dyDescent="0.25">
      <c r="A296" s="133" t="s">
        <v>17</v>
      </c>
      <c r="B296" s="42"/>
      <c r="C296" s="29"/>
      <c r="D296" s="42"/>
      <c r="E296" s="42"/>
      <c r="F296" s="42"/>
      <c r="G296" s="130"/>
      <c r="H296" s="130"/>
    </row>
    <row r="297" spans="1:12" s="85" customFormat="1" ht="30" x14ac:dyDescent="0.25">
      <c r="A297" s="133" t="s">
        <v>107</v>
      </c>
      <c r="B297" s="42"/>
      <c r="C297" s="29"/>
      <c r="D297" s="42"/>
      <c r="E297" s="42"/>
      <c r="F297" s="42"/>
      <c r="G297" s="130"/>
      <c r="H297" s="130"/>
    </row>
    <row r="298" spans="1:12" s="85" customFormat="1" x14ac:dyDescent="0.25">
      <c r="A298" s="34" t="s">
        <v>204</v>
      </c>
      <c r="B298" s="42"/>
      <c r="C298" s="29"/>
      <c r="D298" s="42"/>
      <c r="E298" s="42"/>
      <c r="F298" s="42"/>
      <c r="G298" s="130"/>
      <c r="H298" s="130"/>
    </row>
    <row r="299" spans="1:12" s="85" customFormat="1" ht="30" x14ac:dyDescent="0.25">
      <c r="A299" s="133" t="s">
        <v>180</v>
      </c>
      <c r="B299" s="42"/>
      <c r="C299" s="29"/>
      <c r="D299" s="42"/>
      <c r="E299" s="42"/>
      <c r="F299" s="42"/>
      <c r="G299" s="130"/>
      <c r="H299" s="130"/>
    </row>
    <row r="300" spans="1:12" s="85" customFormat="1" ht="30.75" customHeight="1" x14ac:dyDescent="0.25">
      <c r="A300" s="133" t="s">
        <v>189</v>
      </c>
      <c r="B300" s="42"/>
      <c r="C300" s="29"/>
      <c r="D300" s="42"/>
      <c r="E300" s="42"/>
      <c r="F300" s="42"/>
      <c r="G300" s="130"/>
      <c r="H300" s="130"/>
    </row>
    <row r="301" spans="1:12" s="85" customFormat="1" ht="30" x14ac:dyDescent="0.25">
      <c r="A301" s="133" t="s">
        <v>96</v>
      </c>
      <c r="B301" s="42"/>
      <c r="C301" s="29"/>
      <c r="D301" s="42"/>
      <c r="E301" s="42"/>
      <c r="F301" s="42"/>
      <c r="G301" s="130"/>
      <c r="H301" s="130"/>
    </row>
    <row r="302" spans="1:12" s="85" customFormat="1" x14ac:dyDescent="0.25">
      <c r="A302" s="133" t="s">
        <v>108</v>
      </c>
      <c r="B302" s="42"/>
      <c r="C302" s="29"/>
      <c r="D302" s="42"/>
      <c r="E302" s="42"/>
      <c r="F302" s="42"/>
      <c r="G302" s="130"/>
      <c r="H302" s="130"/>
    </row>
    <row r="303" spans="1:12" s="85" customFormat="1" x14ac:dyDescent="0.25">
      <c r="A303" s="133" t="s">
        <v>41</v>
      </c>
      <c r="B303" s="42"/>
      <c r="C303" s="29"/>
      <c r="D303" s="42"/>
      <c r="E303" s="42"/>
      <c r="F303" s="42"/>
      <c r="G303" s="130"/>
      <c r="H303" s="130"/>
    </row>
    <row r="304" spans="1:12" s="85" customFormat="1" x14ac:dyDescent="0.25">
      <c r="A304" s="133" t="s">
        <v>190</v>
      </c>
      <c r="B304" s="42"/>
      <c r="C304" s="29"/>
      <c r="D304" s="42"/>
      <c r="E304" s="42"/>
      <c r="F304" s="42"/>
      <c r="G304" s="130"/>
      <c r="H304" s="130"/>
    </row>
    <row r="305" spans="1:8" s="85" customFormat="1" x14ac:dyDescent="0.25">
      <c r="A305" s="133" t="s">
        <v>45</v>
      </c>
      <c r="B305" s="42"/>
      <c r="C305" s="29"/>
      <c r="D305" s="42"/>
      <c r="E305" s="42"/>
      <c r="F305" s="42"/>
      <c r="G305" s="130"/>
      <c r="H305" s="130"/>
    </row>
    <row r="306" spans="1:8" s="85" customFormat="1" x14ac:dyDescent="0.25">
      <c r="A306" s="133" t="s">
        <v>43</v>
      </c>
      <c r="B306" s="42"/>
      <c r="C306" s="29"/>
      <c r="D306" s="42"/>
      <c r="E306" s="42"/>
      <c r="F306" s="42"/>
      <c r="G306" s="130"/>
      <c r="H306" s="130"/>
    </row>
    <row r="307" spans="1:8" s="85" customFormat="1" x14ac:dyDescent="0.25">
      <c r="A307" s="133" t="s">
        <v>16</v>
      </c>
      <c r="B307" s="42"/>
      <c r="C307" s="29"/>
      <c r="D307" s="42"/>
      <c r="E307" s="42"/>
      <c r="F307" s="42"/>
      <c r="G307" s="130"/>
      <c r="H307" s="130"/>
    </row>
    <row r="308" spans="1:8" s="85" customFormat="1" x14ac:dyDescent="0.25">
      <c r="A308" s="133" t="s">
        <v>105</v>
      </c>
      <c r="B308" s="42"/>
      <c r="C308" s="29"/>
      <c r="D308" s="42"/>
      <c r="E308" s="42"/>
      <c r="F308" s="42"/>
      <c r="G308" s="130"/>
      <c r="H308" s="130"/>
    </row>
    <row r="309" spans="1:8" s="85" customFormat="1" x14ac:dyDescent="0.25">
      <c r="A309" s="133" t="s">
        <v>191</v>
      </c>
      <c r="B309" s="42"/>
      <c r="C309" s="29"/>
      <c r="D309" s="42"/>
      <c r="E309" s="42"/>
      <c r="F309" s="42"/>
      <c r="G309" s="130"/>
      <c r="H309" s="130"/>
    </row>
    <row r="310" spans="1:8" s="85" customFormat="1" x14ac:dyDescent="0.25">
      <c r="A310" s="133" t="s">
        <v>29</v>
      </c>
      <c r="B310" s="42"/>
      <c r="C310" s="29"/>
      <c r="D310" s="42"/>
      <c r="E310" s="42"/>
      <c r="F310" s="42"/>
      <c r="G310" s="130"/>
      <c r="H310" s="130"/>
    </row>
    <row r="311" spans="1:8" s="85" customFormat="1" x14ac:dyDescent="0.25">
      <c r="A311" s="133" t="s">
        <v>14</v>
      </c>
      <c r="B311" s="42"/>
      <c r="C311" s="29"/>
      <c r="D311" s="42"/>
      <c r="E311" s="42"/>
      <c r="F311" s="42"/>
      <c r="G311" s="130"/>
      <c r="H311" s="130"/>
    </row>
    <row r="312" spans="1:8" s="85" customFormat="1" x14ac:dyDescent="0.25">
      <c r="A312" s="133" t="s">
        <v>25</v>
      </c>
      <c r="B312" s="42"/>
      <c r="C312" s="29"/>
      <c r="D312" s="42"/>
      <c r="E312" s="42"/>
      <c r="F312" s="42"/>
      <c r="G312" s="130"/>
      <c r="H312" s="130"/>
    </row>
    <row r="313" spans="1:8" s="85" customFormat="1" x14ac:dyDescent="0.25">
      <c r="A313" s="133" t="s">
        <v>42</v>
      </c>
      <c r="B313" s="42"/>
      <c r="C313" s="29"/>
      <c r="D313" s="42"/>
      <c r="E313" s="42"/>
      <c r="F313" s="42"/>
      <c r="G313" s="130"/>
      <c r="H313" s="130"/>
    </row>
    <row r="314" spans="1:8" s="85" customFormat="1" x14ac:dyDescent="0.25">
      <c r="A314" s="133" t="s">
        <v>192</v>
      </c>
      <c r="B314" s="42"/>
      <c r="C314" s="29"/>
      <c r="D314" s="42"/>
      <c r="E314" s="42"/>
      <c r="F314" s="42"/>
      <c r="G314" s="130"/>
      <c r="H314" s="130"/>
    </row>
    <row r="315" spans="1:8" s="85" customFormat="1" x14ac:dyDescent="0.25">
      <c r="A315" s="133" t="s">
        <v>174</v>
      </c>
      <c r="B315" s="42"/>
      <c r="C315" s="29"/>
      <c r="D315" s="42"/>
      <c r="E315" s="42"/>
      <c r="F315" s="42"/>
      <c r="G315" s="130"/>
      <c r="H315" s="130"/>
    </row>
    <row r="316" spans="1:8" s="85" customFormat="1" x14ac:dyDescent="0.25">
      <c r="A316" s="133" t="s">
        <v>106</v>
      </c>
      <c r="B316" s="42"/>
      <c r="C316" s="29"/>
      <c r="D316" s="42"/>
      <c r="E316" s="42"/>
      <c r="F316" s="42"/>
      <c r="G316" s="130"/>
      <c r="H316" s="130"/>
    </row>
    <row r="317" spans="1:8" s="85" customFormat="1" x14ac:dyDescent="0.25">
      <c r="A317" s="133" t="s">
        <v>171</v>
      </c>
      <c r="B317" s="42"/>
      <c r="C317" s="29"/>
      <c r="D317" s="42"/>
      <c r="E317" s="42"/>
      <c r="F317" s="42"/>
      <c r="G317" s="130"/>
      <c r="H317" s="130"/>
    </row>
    <row r="318" spans="1:8" s="85" customFormat="1" x14ac:dyDescent="0.25">
      <c r="A318" s="79" t="s">
        <v>7</v>
      </c>
      <c r="B318" s="42"/>
      <c r="C318" s="42"/>
      <c r="D318" s="42"/>
      <c r="E318" s="42"/>
      <c r="F318" s="42"/>
    </row>
    <row r="319" spans="1:8" s="85" customFormat="1" x14ac:dyDescent="0.25">
      <c r="A319" s="114" t="s">
        <v>18</v>
      </c>
      <c r="B319" s="42"/>
      <c r="C319" s="42"/>
      <c r="D319" s="42"/>
      <c r="E319" s="42"/>
      <c r="F319" s="42"/>
    </row>
    <row r="320" spans="1:8" s="85" customFormat="1" x14ac:dyDescent="0.25">
      <c r="A320" s="52" t="s">
        <v>33</v>
      </c>
      <c r="B320" s="42">
        <v>240</v>
      </c>
      <c r="C320" s="42">
        <v>8</v>
      </c>
      <c r="D320" s="117">
        <v>8</v>
      </c>
      <c r="E320" s="23">
        <f>ROUND(F320/B320,0)</f>
        <v>0</v>
      </c>
      <c r="F320" s="19">
        <f>ROUND(C320*D320,0)</f>
        <v>64</v>
      </c>
    </row>
    <row r="321" spans="1:6" s="85" customFormat="1" x14ac:dyDescent="0.25">
      <c r="A321" s="52" t="s">
        <v>11</v>
      </c>
      <c r="B321" s="42">
        <v>240</v>
      </c>
      <c r="C321" s="42">
        <v>38</v>
      </c>
      <c r="D321" s="120">
        <v>5</v>
      </c>
      <c r="E321" s="23">
        <f>ROUND(F321/B321,0)</f>
        <v>1</v>
      </c>
      <c r="F321" s="19">
        <f>ROUND(C321*D321,0)</f>
        <v>190</v>
      </c>
    </row>
    <row r="322" spans="1:6" s="85" customFormat="1" x14ac:dyDescent="0.25">
      <c r="A322" s="53" t="s">
        <v>95</v>
      </c>
      <c r="B322" s="42"/>
      <c r="C322" s="121">
        <f>C320+C321</f>
        <v>46</v>
      </c>
      <c r="D322" s="122">
        <f>F322/C322</f>
        <v>5.5217391304347823</v>
      </c>
      <c r="E322" s="121">
        <f>E320+E321</f>
        <v>1</v>
      </c>
      <c r="F322" s="121">
        <f>F320+F321</f>
        <v>254</v>
      </c>
    </row>
    <row r="323" spans="1:6" s="85" customFormat="1" ht="30" thickBot="1" x14ac:dyDescent="0.3">
      <c r="A323" s="57" t="s">
        <v>81</v>
      </c>
      <c r="B323" s="54"/>
      <c r="C323" s="110">
        <f>C318+C322</f>
        <v>46</v>
      </c>
      <c r="D323" s="124">
        <f>F323/C323</f>
        <v>5.5217391304347823</v>
      </c>
      <c r="E323" s="110">
        <f>E318+E322</f>
        <v>1</v>
      </c>
      <c r="F323" s="110">
        <f>F318+F322</f>
        <v>254</v>
      </c>
    </row>
    <row r="324" spans="1:6" s="85" customFormat="1" ht="15.75" thickBot="1" x14ac:dyDescent="0.3">
      <c r="A324" s="67" t="s">
        <v>10</v>
      </c>
      <c r="B324" s="134"/>
      <c r="C324" s="134"/>
      <c r="D324" s="134"/>
      <c r="E324" s="134"/>
      <c r="F324" s="134"/>
    </row>
    <row r="325" spans="1:6" s="85" customFormat="1" ht="48" customHeight="1" x14ac:dyDescent="0.25">
      <c r="A325" s="125" t="s">
        <v>69</v>
      </c>
      <c r="B325" s="135"/>
      <c r="C325" s="136"/>
      <c r="D325" s="136"/>
      <c r="E325" s="136"/>
      <c r="F325" s="136"/>
    </row>
    <row r="326" spans="1:6" s="85" customFormat="1" x14ac:dyDescent="0.25">
      <c r="A326" s="126" t="s">
        <v>117</v>
      </c>
      <c r="B326" s="137"/>
      <c r="C326" s="23"/>
      <c r="D326" s="116"/>
      <c r="E326" s="116"/>
      <c r="F326" s="116"/>
    </row>
    <row r="327" spans="1:6" s="85" customFormat="1" x14ac:dyDescent="0.25">
      <c r="A327" s="33" t="s">
        <v>84</v>
      </c>
      <c r="B327" s="32"/>
      <c r="C327" s="23">
        <v>864</v>
      </c>
      <c r="D327" s="116"/>
      <c r="E327" s="116"/>
      <c r="F327" s="116"/>
    </row>
    <row r="328" spans="1:6" s="85" customFormat="1" x14ac:dyDescent="0.25">
      <c r="A328" s="34" t="s">
        <v>147</v>
      </c>
      <c r="B328" s="32"/>
      <c r="C328" s="23"/>
      <c r="D328" s="116"/>
      <c r="E328" s="116"/>
      <c r="F328" s="116"/>
    </row>
    <row r="329" spans="1:6" s="85" customFormat="1" x14ac:dyDescent="0.25">
      <c r="A329" s="34" t="s">
        <v>165</v>
      </c>
      <c r="B329" s="32"/>
      <c r="C329" s="23">
        <v>864</v>
      </c>
      <c r="D329" s="116"/>
      <c r="E329" s="116"/>
      <c r="F329" s="116"/>
    </row>
    <row r="330" spans="1:6" s="85" customFormat="1" x14ac:dyDescent="0.25">
      <c r="A330" s="35" t="s">
        <v>82</v>
      </c>
      <c r="B330" s="32"/>
      <c r="C330" s="23">
        <f>C331+C332</f>
        <v>79.764705882352942</v>
      </c>
      <c r="D330" s="116"/>
      <c r="E330" s="116"/>
      <c r="F330" s="116"/>
    </row>
    <row r="331" spans="1:6" s="85" customFormat="1" x14ac:dyDescent="0.25">
      <c r="A331" s="35" t="s">
        <v>198</v>
      </c>
      <c r="B331" s="32"/>
      <c r="C331" s="23">
        <v>52</v>
      </c>
      <c r="D331" s="116"/>
      <c r="E331" s="116"/>
      <c r="F331" s="116"/>
    </row>
    <row r="332" spans="1:6" s="85" customFormat="1" x14ac:dyDescent="0.25">
      <c r="A332" s="35" t="s">
        <v>200</v>
      </c>
      <c r="B332" s="32"/>
      <c r="C332" s="23">
        <f>C333/8.5</f>
        <v>27.764705882352942</v>
      </c>
      <c r="D332" s="116"/>
      <c r="E332" s="116"/>
      <c r="F332" s="116"/>
    </row>
    <row r="333" spans="1:6" s="85" customFormat="1" x14ac:dyDescent="0.25">
      <c r="A333" s="127" t="s">
        <v>199</v>
      </c>
      <c r="B333" s="32"/>
      <c r="C333" s="23">
        <v>236</v>
      </c>
      <c r="D333" s="116"/>
      <c r="E333" s="116"/>
      <c r="F333" s="116"/>
    </row>
    <row r="334" spans="1:6" s="85" customFormat="1" ht="30" x14ac:dyDescent="0.25">
      <c r="A334" s="138" t="s">
        <v>197</v>
      </c>
      <c r="B334" s="32"/>
      <c r="C334" s="23"/>
      <c r="D334" s="116"/>
      <c r="E334" s="116"/>
      <c r="F334" s="116"/>
    </row>
    <row r="335" spans="1:6" s="85" customFormat="1" ht="30" x14ac:dyDescent="0.25">
      <c r="A335" s="35" t="s">
        <v>83</v>
      </c>
      <c r="B335" s="32"/>
      <c r="C335" s="23"/>
      <c r="D335" s="116"/>
      <c r="E335" s="116"/>
      <c r="F335" s="116"/>
    </row>
    <row r="336" spans="1:6" s="85" customFormat="1" x14ac:dyDescent="0.25">
      <c r="A336" s="79" t="s">
        <v>7</v>
      </c>
      <c r="B336" s="42"/>
      <c r="C336" s="42"/>
      <c r="D336" s="42"/>
      <c r="E336" s="42"/>
      <c r="F336" s="42"/>
    </row>
    <row r="337" spans="1:6" s="85" customFormat="1" x14ac:dyDescent="0.25">
      <c r="A337" s="114" t="s">
        <v>18</v>
      </c>
      <c r="B337" s="42"/>
      <c r="C337" s="42"/>
      <c r="D337" s="42"/>
      <c r="E337" s="42"/>
      <c r="F337" s="42"/>
    </row>
    <row r="338" spans="1:6" s="85" customFormat="1" x14ac:dyDescent="0.25">
      <c r="A338" s="52" t="s">
        <v>92</v>
      </c>
      <c r="B338" s="42">
        <v>240</v>
      </c>
      <c r="C338" s="42">
        <v>8</v>
      </c>
      <c r="D338" s="117">
        <v>10</v>
      </c>
      <c r="E338" s="23">
        <f>ROUND(F338/B338,0)</f>
        <v>0</v>
      </c>
      <c r="F338" s="19">
        <f>ROUND(C338*D338,0)</f>
        <v>80</v>
      </c>
    </row>
    <row r="339" spans="1:6" s="85" customFormat="1" ht="15.75" x14ac:dyDescent="0.25">
      <c r="A339" s="53" t="s">
        <v>95</v>
      </c>
      <c r="B339" s="42"/>
      <c r="C339" s="121">
        <f>C337+C338</f>
        <v>8</v>
      </c>
      <c r="D339" s="50">
        <f t="shared" ref="D339:D340" si="32">F339/C339</f>
        <v>10</v>
      </c>
      <c r="E339" s="121">
        <f>E337+E338</f>
        <v>0</v>
      </c>
      <c r="F339" s="121">
        <f>F337+F338</f>
        <v>80</v>
      </c>
    </row>
    <row r="340" spans="1:6" s="85" customFormat="1" ht="29.25" x14ac:dyDescent="0.25">
      <c r="A340" s="57" t="s">
        <v>81</v>
      </c>
      <c r="B340" s="54"/>
      <c r="C340" s="110">
        <f>C339</f>
        <v>8</v>
      </c>
      <c r="D340" s="50">
        <f t="shared" si="32"/>
        <v>10</v>
      </c>
      <c r="E340" s="110">
        <f t="shared" ref="E340:F340" si="33">E339</f>
        <v>0</v>
      </c>
      <c r="F340" s="110">
        <f t="shared" si="33"/>
        <v>80</v>
      </c>
    </row>
    <row r="341" spans="1:6" s="85" customFormat="1" ht="18" customHeight="1" thickBot="1" x14ac:dyDescent="0.3">
      <c r="A341" s="93" t="s">
        <v>100</v>
      </c>
      <c r="B341" s="32"/>
      <c r="C341" s="29">
        <f>C327+ROUND(C330*3.2,0)+C335+C332*2</f>
        <v>1174.5294117647059</v>
      </c>
      <c r="D341" s="116"/>
      <c r="E341" s="116"/>
      <c r="F341" s="116"/>
    </row>
    <row r="342" spans="1:6" s="70" customFormat="1" ht="15.75" customHeight="1" thickBot="1" x14ac:dyDescent="0.3">
      <c r="A342" s="67" t="s">
        <v>10</v>
      </c>
      <c r="B342" s="68"/>
      <c r="C342" s="69"/>
      <c r="D342" s="69"/>
      <c r="E342" s="69"/>
      <c r="F342" s="69"/>
    </row>
    <row r="343" spans="1:6" s="85" customFormat="1" ht="15.75" customHeight="1" thickBot="1" x14ac:dyDescent="0.3">
      <c r="A343" s="139"/>
      <c r="B343" s="140"/>
      <c r="C343" s="141"/>
      <c r="D343" s="141"/>
      <c r="E343" s="141"/>
      <c r="F343" s="142"/>
    </row>
    <row r="344" spans="1:6" s="85" customFormat="1" ht="24.75" customHeight="1" x14ac:dyDescent="0.25">
      <c r="A344" s="143" t="s">
        <v>64</v>
      </c>
      <c r="B344" s="135"/>
      <c r="C344" s="136"/>
      <c r="D344" s="136"/>
      <c r="E344" s="136"/>
      <c r="F344" s="136"/>
    </row>
    <row r="345" spans="1:6" s="85" customFormat="1" ht="18.75" customHeight="1" x14ac:dyDescent="0.25">
      <c r="A345" s="126" t="s">
        <v>117</v>
      </c>
      <c r="B345" s="137"/>
      <c r="C345" s="23"/>
      <c r="D345" s="116"/>
      <c r="E345" s="116"/>
      <c r="F345" s="116"/>
    </row>
    <row r="346" spans="1:6" s="85" customFormat="1" x14ac:dyDescent="0.25">
      <c r="A346" s="33" t="s">
        <v>84</v>
      </c>
      <c r="B346" s="32"/>
      <c r="C346" s="23"/>
      <c r="D346" s="116"/>
      <c r="E346" s="116"/>
      <c r="F346" s="116"/>
    </row>
    <row r="347" spans="1:6" s="85" customFormat="1" x14ac:dyDescent="0.25">
      <c r="A347" s="35" t="s">
        <v>82</v>
      </c>
      <c r="B347" s="32"/>
      <c r="C347" s="23">
        <f>C348/8.5</f>
        <v>294.11764705882354</v>
      </c>
      <c r="D347" s="116"/>
      <c r="E347" s="116"/>
      <c r="F347" s="116"/>
    </row>
    <row r="348" spans="1:6" s="85" customFormat="1" x14ac:dyDescent="0.25">
      <c r="A348" s="138" t="s">
        <v>201</v>
      </c>
      <c r="B348" s="32"/>
      <c r="C348" s="23">
        <v>2500</v>
      </c>
      <c r="D348" s="116"/>
      <c r="E348" s="116"/>
      <c r="F348" s="116"/>
    </row>
    <row r="349" spans="1:6" s="85" customFormat="1" x14ac:dyDescent="0.25">
      <c r="A349" s="138" t="s">
        <v>202</v>
      </c>
      <c r="B349" s="32"/>
      <c r="C349" s="23"/>
      <c r="D349" s="116"/>
      <c r="E349" s="116"/>
      <c r="F349" s="116"/>
    </row>
    <row r="350" spans="1:6" s="85" customFormat="1" ht="30" x14ac:dyDescent="0.25">
      <c r="A350" s="35" t="s">
        <v>83</v>
      </c>
      <c r="B350" s="32"/>
      <c r="C350" s="23"/>
      <c r="D350" s="116"/>
      <c r="E350" s="116"/>
      <c r="F350" s="116"/>
    </row>
    <row r="351" spans="1:6" s="85" customFormat="1" ht="18" customHeight="1" x14ac:dyDescent="0.25">
      <c r="A351" s="93" t="s">
        <v>100</v>
      </c>
      <c r="B351" s="32"/>
      <c r="C351" s="29">
        <f>C346+ROUND(C348/3.9,0)+C350</f>
        <v>641</v>
      </c>
      <c r="D351" s="116"/>
      <c r="E351" s="116"/>
      <c r="F351" s="116"/>
    </row>
    <row r="352" spans="1:6" s="70" customFormat="1" ht="15.75" thickBot="1" x14ac:dyDescent="0.3">
      <c r="A352" s="144" t="s">
        <v>10</v>
      </c>
      <c r="B352" s="145"/>
      <c r="C352" s="146"/>
      <c r="D352" s="146"/>
      <c r="E352" s="146"/>
      <c r="F352" s="146"/>
    </row>
    <row r="353" spans="1:6" s="85" customFormat="1" ht="14.25" customHeight="1" x14ac:dyDescent="0.25">
      <c r="A353" s="147"/>
      <c r="B353" s="66"/>
      <c r="C353" s="112"/>
      <c r="D353" s="112"/>
      <c r="E353" s="112"/>
      <c r="F353" s="112"/>
    </row>
    <row r="354" spans="1:6" ht="47.25" x14ac:dyDescent="0.25">
      <c r="A354" s="148" t="s">
        <v>114</v>
      </c>
      <c r="B354" s="21"/>
      <c r="C354" s="112"/>
      <c r="D354" s="112"/>
      <c r="E354" s="112"/>
      <c r="F354" s="112"/>
    </row>
    <row r="355" spans="1:6" ht="24.75" customHeight="1" x14ac:dyDescent="0.25">
      <c r="A355" s="17" t="s">
        <v>4</v>
      </c>
      <c r="B355" s="21"/>
      <c r="C355" s="112"/>
      <c r="D355" s="112"/>
      <c r="E355" s="112"/>
      <c r="F355" s="112"/>
    </row>
    <row r="356" spans="1:6" ht="21" customHeight="1" x14ac:dyDescent="0.25">
      <c r="A356" s="88" t="s">
        <v>40</v>
      </c>
      <c r="B356" s="21">
        <v>330</v>
      </c>
      <c r="C356" s="112">
        <v>7000</v>
      </c>
      <c r="D356" s="149">
        <v>3</v>
      </c>
      <c r="E356" s="23">
        <f>ROUND(F356/B356,0)</f>
        <v>64</v>
      </c>
      <c r="F356" s="112">
        <f>ROUND(C356*D356,0)</f>
        <v>21000</v>
      </c>
    </row>
    <row r="357" spans="1:6" ht="18.75" customHeight="1" x14ac:dyDescent="0.25">
      <c r="A357" s="150" t="s">
        <v>5</v>
      </c>
      <c r="B357" s="89"/>
      <c r="C357" s="110">
        <f>C356</f>
        <v>7000</v>
      </c>
      <c r="D357" s="28">
        <f>F357/C357</f>
        <v>3</v>
      </c>
      <c r="E357" s="110">
        <f>E356</f>
        <v>64</v>
      </c>
      <c r="F357" s="110">
        <f>F356</f>
        <v>21000</v>
      </c>
    </row>
    <row r="358" spans="1:6" x14ac:dyDescent="0.25">
      <c r="A358" s="126" t="s">
        <v>117</v>
      </c>
      <c r="B358" s="137"/>
      <c r="C358" s="23"/>
      <c r="D358" s="28"/>
      <c r="E358" s="110"/>
      <c r="F358" s="110"/>
    </row>
    <row r="359" spans="1:6" x14ac:dyDescent="0.25">
      <c r="A359" s="33" t="s">
        <v>84</v>
      </c>
      <c r="B359" s="32"/>
      <c r="C359" s="23">
        <v>312</v>
      </c>
      <c r="D359" s="28"/>
      <c r="E359" s="110"/>
      <c r="F359" s="110"/>
    </row>
    <row r="360" spans="1:6" x14ac:dyDescent="0.25">
      <c r="A360" s="34" t="s">
        <v>165</v>
      </c>
      <c r="B360" s="32"/>
      <c r="C360" s="23">
        <f>C359</f>
        <v>312</v>
      </c>
      <c r="D360" s="28"/>
      <c r="E360" s="110"/>
      <c r="F360" s="110"/>
    </row>
    <row r="361" spans="1:6" x14ac:dyDescent="0.25">
      <c r="A361" s="35" t="s">
        <v>82</v>
      </c>
      <c r="B361" s="32"/>
      <c r="C361" s="23"/>
      <c r="D361" s="28"/>
      <c r="E361" s="110"/>
      <c r="F361" s="110"/>
    </row>
    <row r="362" spans="1:6" ht="30" x14ac:dyDescent="0.25">
      <c r="A362" s="35" t="s">
        <v>83</v>
      </c>
      <c r="B362" s="32"/>
      <c r="C362" s="23"/>
      <c r="D362" s="28"/>
      <c r="E362" s="110"/>
      <c r="F362" s="110"/>
    </row>
    <row r="363" spans="1:6" ht="18" customHeight="1" x14ac:dyDescent="0.25">
      <c r="A363" s="93" t="s">
        <v>100</v>
      </c>
      <c r="B363" s="32"/>
      <c r="C363" s="29">
        <f>C359+ROUND(C361*3.2,0)+C362</f>
        <v>312</v>
      </c>
      <c r="D363" s="28"/>
      <c r="E363" s="110"/>
      <c r="F363" s="110"/>
    </row>
    <row r="364" spans="1:6" x14ac:dyDescent="0.25">
      <c r="A364" s="37" t="s">
        <v>85</v>
      </c>
      <c r="B364" s="32"/>
      <c r="C364" s="29"/>
      <c r="D364" s="28"/>
      <c r="E364" s="110"/>
      <c r="F364" s="110"/>
    </row>
    <row r="365" spans="1:6" ht="30" x14ac:dyDescent="0.25">
      <c r="A365" s="151" t="s">
        <v>96</v>
      </c>
      <c r="B365" s="32"/>
      <c r="C365" s="23">
        <v>652.79999999999995</v>
      </c>
      <c r="D365" s="28"/>
      <c r="E365" s="110"/>
      <c r="F365" s="110"/>
    </row>
    <row r="366" spans="1:6" ht="45" x14ac:dyDescent="0.25">
      <c r="A366" s="152" t="s">
        <v>203</v>
      </c>
      <c r="B366" s="32"/>
      <c r="C366" s="23">
        <v>90</v>
      </c>
      <c r="D366" s="28"/>
      <c r="E366" s="110"/>
      <c r="F366" s="110"/>
    </row>
    <row r="367" spans="1:6" ht="17.25" customHeight="1" x14ac:dyDescent="0.25">
      <c r="A367" s="114" t="s">
        <v>7</v>
      </c>
      <c r="B367" s="26"/>
      <c r="C367" s="112"/>
      <c r="D367" s="18"/>
      <c r="E367" s="18"/>
      <c r="F367" s="112"/>
    </row>
    <row r="368" spans="1:6" ht="17.25" customHeight="1" x14ac:dyDescent="0.25">
      <c r="A368" s="114" t="s">
        <v>93</v>
      </c>
      <c r="B368" s="42"/>
      <c r="C368" s="112"/>
      <c r="D368" s="18"/>
      <c r="E368" s="115"/>
      <c r="F368" s="116"/>
    </row>
    <row r="369" spans="1:6" ht="17.25" customHeight="1" x14ac:dyDescent="0.25">
      <c r="A369" s="44" t="s">
        <v>40</v>
      </c>
      <c r="B369" s="42">
        <v>330</v>
      </c>
      <c r="C369" s="112">
        <v>4</v>
      </c>
      <c r="D369" s="149">
        <v>8</v>
      </c>
      <c r="E369" s="23">
        <f>ROUND(F369/B369,0)</f>
        <v>0</v>
      </c>
      <c r="F369" s="112">
        <f>ROUND(C369*D369,0)</f>
        <v>32</v>
      </c>
    </row>
    <row r="370" spans="1:6" ht="18" customHeight="1" x14ac:dyDescent="0.25">
      <c r="A370" s="79" t="s">
        <v>9</v>
      </c>
      <c r="B370" s="118"/>
      <c r="C370" s="121">
        <f t="shared" ref="C370" si="34">C369</f>
        <v>4</v>
      </c>
      <c r="D370" s="56">
        <f t="shared" ref="D370:F370" si="35">D369</f>
        <v>8</v>
      </c>
      <c r="E370" s="121">
        <f t="shared" si="35"/>
        <v>0</v>
      </c>
      <c r="F370" s="121">
        <f t="shared" si="35"/>
        <v>32</v>
      </c>
    </row>
    <row r="371" spans="1:6" ht="19.5" customHeight="1" x14ac:dyDescent="0.25">
      <c r="A371" s="114" t="s">
        <v>18</v>
      </c>
      <c r="B371" s="42"/>
      <c r="C371" s="112"/>
      <c r="D371" s="18"/>
      <c r="E371" s="115"/>
      <c r="F371" s="116"/>
    </row>
    <row r="372" spans="1:6" ht="16.5" hidden="1" customHeight="1" x14ac:dyDescent="0.25">
      <c r="A372" s="52"/>
      <c r="B372" s="42"/>
      <c r="C372" s="112"/>
      <c r="D372" s="149"/>
      <c r="E372" s="23"/>
      <c r="F372" s="112"/>
    </row>
    <row r="373" spans="1:6" ht="16.5" customHeight="1" x14ac:dyDescent="0.25">
      <c r="A373" s="52" t="s">
        <v>40</v>
      </c>
      <c r="B373" s="42">
        <v>240</v>
      </c>
      <c r="C373" s="112">
        <v>890</v>
      </c>
      <c r="D373" s="149">
        <v>3</v>
      </c>
      <c r="E373" s="23">
        <f>ROUND(F373/B373,0)</f>
        <v>11</v>
      </c>
      <c r="F373" s="112">
        <f>ROUND(C373*D373,0)</f>
        <v>2670</v>
      </c>
    </row>
    <row r="374" spans="1:6" ht="21" customHeight="1" x14ac:dyDescent="0.25">
      <c r="A374" s="53" t="s">
        <v>95</v>
      </c>
      <c r="B374" s="42"/>
      <c r="C374" s="121">
        <f>C372+C373</f>
        <v>890</v>
      </c>
      <c r="D374" s="153">
        <f>F374/C374</f>
        <v>3</v>
      </c>
      <c r="E374" s="121">
        <f>E372+E373</f>
        <v>11</v>
      </c>
      <c r="F374" s="121">
        <f>F372+F373</f>
        <v>2670</v>
      </c>
    </row>
    <row r="375" spans="1:6" ht="21" customHeight="1" thickBot="1" x14ac:dyDescent="0.3">
      <c r="A375" s="57" t="s">
        <v>81</v>
      </c>
      <c r="B375" s="123"/>
      <c r="C375" s="110">
        <f>C370+C374</f>
        <v>894</v>
      </c>
      <c r="D375" s="98">
        <f>F375/C375</f>
        <v>3.0223713646532437</v>
      </c>
      <c r="E375" s="110">
        <f>E370+E374</f>
        <v>11</v>
      </c>
      <c r="F375" s="110">
        <f>F370+F374</f>
        <v>2702</v>
      </c>
    </row>
    <row r="376" spans="1:6" s="70" customFormat="1" ht="24.75" customHeight="1" thickBot="1" x14ac:dyDescent="0.3">
      <c r="A376" s="67" t="s">
        <v>10</v>
      </c>
      <c r="B376" s="68"/>
      <c r="C376" s="69"/>
      <c r="D376" s="69"/>
      <c r="E376" s="69"/>
      <c r="F376" s="69"/>
    </row>
    <row r="377" spans="1:6" s="82" customFormat="1" ht="54.75" customHeight="1" x14ac:dyDescent="0.25">
      <c r="A377" s="154" t="s">
        <v>115</v>
      </c>
      <c r="B377" s="155"/>
      <c r="C377" s="112"/>
      <c r="D377" s="112"/>
      <c r="E377" s="112"/>
      <c r="F377" s="112"/>
    </row>
    <row r="378" spans="1:6" s="82" customFormat="1" ht="24.75" customHeight="1" x14ac:dyDescent="0.25">
      <c r="A378" s="156" t="s">
        <v>4</v>
      </c>
      <c r="B378" s="26"/>
      <c r="C378" s="112"/>
      <c r="D378" s="112"/>
      <c r="E378" s="112"/>
      <c r="F378" s="112"/>
    </row>
    <row r="379" spans="1:6" s="82" customFormat="1" ht="24.75" customHeight="1" x14ac:dyDescent="0.25">
      <c r="A379" s="52" t="s">
        <v>20</v>
      </c>
      <c r="B379" s="42">
        <v>340</v>
      </c>
      <c r="C379" s="116">
        <v>600</v>
      </c>
      <c r="D379" s="157">
        <v>7</v>
      </c>
      <c r="E379" s="23">
        <f>ROUND(F379/B379,0)</f>
        <v>12</v>
      </c>
      <c r="F379" s="112">
        <f>ROUND(C379*D379,0)</f>
        <v>4200</v>
      </c>
    </row>
    <row r="380" spans="1:6" s="82" customFormat="1" ht="21" customHeight="1" x14ac:dyDescent="0.25">
      <c r="A380" s="52" t="s">
        <v>50</v>
      </c>
      <c r="B380" s="42">
        <v>340</v>
      </c>
      <c r="C380" s="116">
        <v>900</v>
      </c>
      <c r="D380" s="157">
        <v>4</v>
      </c>
      <c r="E380" s="23">
        <f>ROUND(F380/B380,0)</f>
        <v>11</v>
      </c>
      <c r="F380" s="112">
        <f>ROUND(C380*D380,0)</f>
        <v>3600</v>
      </c>
    </row>
    <row r="381" spans="1:6" s="82" customFormat="1" ht="18.75" customHeight="1" x14ac:dyDescent="0.2">
      <c r="A381" s="158" t="s">
        <v>5</v>
      </c>
      <c r="B381" s="89"/>
      <c r="C381" s="110">
        <f>C379+C380</f>
        <v>1500</v>
      </c>
      <c r="D381" s="28">
        <f>F381/C381</f>
        <v>5.2</v>
      </c>
      <c r="E381" s="110">
        <f>E379+E380</f>
        <v>23</v>
      </c>
      <c r="F381" s="110">
        <f t="shared" ref="F381" si="36">F379+F380</f>
        <v>7800</v>
      </c>
    </row>
    <row r="382" spans="1:6" s="82" customFormat="1" ht="21" customHeight="1" x14ac:dyDescent="0.25">
      <c r="A382" s="31" t="s">
        <v>117</v>
      </c>
      <c r="B382" s="137"/>
      <c r="C382" s="23"/>
      <c r="D382" s="23"/>
      <c r="E382" s="23"/>
      <c r="F382" s="23"/>
    </row>
    <row r="383" spans="1:6" s="82" customFormat="1" ht="21" customHeight="1" x14ac:dyDescent="0.25">
      <c r="A383" s="33" t="s">
        <v>84</v>
      </c>
      <c r="B383" s="137"/>
      <c r="C383" s="23">
        <v>2023</v>
      </c>
      <c r="D383" s="23"/>
      <c r="E383" s="23"/>
      <c r="F383" s="23"/>
    </row>
    <row r="384" spans="1:6" s="82" customFormat="1" ht="45" x14ac:dyDescent="0.25">
      <c r="A384" s="159" t="s">
        <v>162</v>
      </c>
      <c r="B384" s="137"/>
      <c r="C384" s="23"/>
      <c r="D384" s="23"/>
      <c r="E384" s="23"/>
      <c r="F384" s="23"/>
    </row>
    <row r="385" spans="1:6" s="82" customFormat="1" x14ac:dyDescent="0.25">
      <c r="A385" s="159" t="s">
        <v>165</v>
      </c>
      <c r="B385" s="137"/>
      <c r="C385" s="23">
        <v>2023</v>
      </c>
      <c r="D385" s="23"/>
      <c r="E385" s="23"/>
      <c r="F385" s="23"/>
    </row>
    <row r="386" spans="1:6" s="82" customFormat="1" x14ac:dyDescent="0.25">
      <c r="A386" s="35" t="s">
        <v>82</v>
      </c>
      <c r="B386" s="32"/>
      <c r="C386" s="23"/>
      <c r="D386" s="18"/>
      <c r="E386" s="18"/>
      <c r="F386" s="112"/>
    </row>
    <row r="387" spans="1:6" s="82" customFormat="1" ht="30" x14ac:dyDescent="0.25">
      <c r="A387" s="35" t="s">
        <v>83</v>
      </c>
      <c r="B387" s="32"/>
      <c r="C387" s="23"/>
      <c r="D387" s="18"/>
      <c r="E387" s="18"/>
      <c r="F387" s="112"/>
    </row>
    <row r="388" spans="1:6" s="82" customFormat="1" ht="21.75" customHeight="1" x14ac:dyDescent="0.25">
      <c r="A388" s="93" t="s">
        <v>100</v>
      </c>
      <c r="B388" s="32"/>
      <c r="C388" s="29">
        <f>C383+ROUND(C386*3.2,0)+C387</f>
        <v>2023</v>
      </c>
      <c r="D388" s="18"/>
      <c r="E388" s="18"/>
      <c r="F388" s="112"/>
    </row>
    <row r="389" spans="1:6" s="82" customFormat="1" ht="21.75" customHeight="1" x14ac:dyDescent="0.25">
      <c r="A389" s="37" t="s">
        <v>85</v>
      </c>
      <c r="B389" s="160"/>
      <c r="C389" s="161"/>
      <c r="D389" s="18"/>
      <c r="E389" s="18"/>
      <c r="F389" s="112"/>
    </row>
    <row r="390" spans="1:6" s="82" customFormat="1" ht="30" x14ac:dyDescent="0.25">
      <c r="A390" s="88" t="s">
        <v>176</v>
      </c>
      <c r="B390" s="32"/>
      <c r="C390" s="161"/>
      <c r="D390" s="161"/>
      <c r="E390" s="161"/>
      <c r="F390" s="161"/>
    </row>
    <row r="391" spans="1:6" s="82" customFormat="1" ht="30" x14ac:dyDescent="0.25">
      <c r="A391" s="88" t="s">
        <v>177</v>
      </c>
      <c r="B391" s="32"/>
      <c r="C391" s="161"/>
      <c r="D391" s="161"/>
      <c r="E391" s="161"/>
      <c r="F391" s="161"/>
    </row>
    <row r="392" spans="1:6" s="82" customFormat="1" x14ac:dyDescent="0.25">
      <c r="A392" s="88" t="s">
        <v>187</v>
      </c>
      <c r="B392" s="32"/>
      <c r="C392" s="161"/>
      <c r="D392" s="161"/>
      <c r="E392" s="161"/>
      <c r="F392" s="161"/>
    </row>
    <row r="393" spans="1:6" s="82" customFormat="1" ht="45" x14ac:dyDescent="0.25">
      <c r="A393" s="88" t="s">
        <v>214</v>
      </c>
      <c r="B393" s="32"/>
      <c r="C393" s="161"/>
      <c r="D393" s="161"/>
      <c r="E393" s="161"/>
      <c r="F393" s="161"/>
    </row>
    <row r="394" spans="1:6" s="82" customFormat="1" x14ac:dyDescent="0.25">
      <c r="A394" s="88" t="s">
        <v>17</v>
      </c>
      <c r="B394" s="32"/>
      <c r="C394" s="161"/>
      <c r="D394" s="161"/>
      <c r="E394" s="161"/>
      <c r="F394" s="161"/>
    </row>
    <row r="395" spans="1:6" s="82" customFormat="1" ht="30" x14ac:dyDescent="0.25">
      <c r="A395" s="88" t="s">
        <v>107</v>
      </c>
      <c r="B395" s="32"/>
      <c r="C395" s="161"/>
      <c r="D395" s="161"/>
      <c r="E395" s="161"/>
      <c r="F395" s="161"/>
    </row>
    <row r="396" spans="1:6" s="82" customFormat="1" x14ac:dyDescent="0.25">
      <c r="A396" s="88" t="s">
        <v>204</v>
      </c>
      <c r="B396" s="32"/>
      <c r="C396" s="161"/>
      <c r="D396" s="161"/>
      <c r="E396" s="161"/>
      <c r="F396" s="161"/>
    </row>
    <row r="397" spans="1:6" s="82" customFormat="1" x14ac:dyDescent="0.25">
      <c r="A397" s="88" t="s">
        <v>28</v>
      </c>
      <c r="B397" s="32"/>
      <c r="C397" s="161"/>
      <c r="D397" s="161"/>
      <c r="E397" s="161"/>
      <c r="F397" s="161"/>
    </row>
    <row r="398" spans="1:6" s="82" customFormat="1" x14ac:dyDescent="0.25">
      <c r="A398" s="88" t="s">
        <v>86</v>
      </c>
      <c r="B398" s="32"/>
      <c r="C398" s="161"/>
      <c r="D398" s="161"/>
      <c r="E398" s="161"/>
      <c r="F398" s="161"/>
    </row>
    <row r="399" spans="1:6" s="82" customFormat="1" x14ac:dyDescent="0.25">
      <c r="A399" s="88" t="s">
        <v>173</v>
      </c>
      <c r="B399" s="32"/>
      <c r="C399" s="161"/>
      <c r="D399" s="161"/>
      <c r="E399" s="161"/>
      <c r="F399" s="161"/>
    </row>
    <row r="400" spans="1:6" s="82" customFormat="1" x14ac:dyDescent="0.25">
      <c r="A400" s="88" t="s">
        <v>41</v>
      </c>
      <c r="B400" s="32"/>
      <c r="C400" s="161"/>
      <c r="D400" s="161"/>
      <c r="E400" s="161"/>
      <c r="F400" s="161"/>
    </row>
    <row r="401" spans="1:6" s="82" customFormat="1" x14ac:dyDescent="0.25">
      <c r="A401" s="88" t="s">
        <v>43</v>
      </c>
      <c r="B401" s="32"/>
      <c r="C401" s="161"/>
      <c r="D401" s="161"/>
      <c r="E401" s="161"/>
      <c r="F401" s="161"/>
    </row>
    <row r="402" spans="1:6" s="82" customFormat="1" ht="30" x14ac:dyDescent="0.25">
      <c r="A402" s="88" t="s">
        <v>207</v>
      </c>
      <c r="B402" s="32"/>
      <c r="C402" s="161"/>
      <c r="D402" s="161"/>
      <c r="E402" s="161"/>
      <c r="F402" s="161"/>
    </row>
    <row r="403" spans="1:6" s="82" customFormat="1" x14ac:dyDescent="0.25">
      <c r="A403" s="88" t="s">
        <v>16</v>
      </c>
      <c r="B403" s="32"/>
      <c r="C403" s="161"/>
      <c r="D403" s="161"/>
      <c r="E403" s="161"/>
      <c r="F403" s="161"/>
    </row>
    <row r="404" spans="1:6" s="82" customFormat="1" x14ac:dyDescent="0.25">
      <c r="A404" s="88" t="s">
        <v>191</v>
      </c>
      <c r="B404" s="32"/>
      <c r="C404" s="161"/>
      <c r="D404" s="161"/>
      <c r="E404" s="161"/>
      <c r="F404" s="161"/>
    </row>
    <row r="405" spans="1:6" s="82" customFormat="1" x14ac:dyDescent="0.25">
      <c r="A405" s="88" t="s">
        <v>208</v>
      </c>
      <c r="B405" s="32"/>
      <c r="C405" s="161"/>
      <c r="D405" s="161"/>
      <c r="E405" s="161"/>
      <c r="F405" s="161"/>
    </row>
    <row r="406" spans="1:6" s="82" customFormat="1" ht="30" x14ac:dyDescent="0.25">
      <c r="A406" s="88" t="s">
        <v>194</v>
      </c>
      <c r="B406" s="32"/>
      <c r="C406" s="161"/>
      <c r="D406" s="161"/>
      <c r="E406" s="161"/>
      <c r="F406" s="161"/>
    </row>
    <row r="407" spans="1:6" s="82" customFormat="1" x14ac:dyDescent="0.25">
      <c r="A407" s="88" t="s">
        <v>42</v>
      </c>
      <c r="B407" s="32"/>
      <c r="C407" s="161"/>
      <c r="D407" s="161"/>
      <c r="E407" s="161"/>
      <c r="F407" s="161"/>
    </row>
    <row r="408" spans="1:6" s="82" customFormat="1" ht="30.75" thickBot="1" x14ac:dyDescent="0.3">
      <c r="A408" s="88" t="s">
        <v>180</v>
      </c>
      <c r="B408" s="32"/>
      <c r="C408" s="161"/>
      <c r="D408" s="161"/>
      <c r="E408" s="161"/>
      <c r="F408" s="161"/>
    </row>
    <row r="409" spans="1:6" s="82" customFormat="1" thickBot="1" x14ac:dyDescent="0.25">
      <c r="A409" s="67" t="s">
        <v>10</v>
      </c>
      <c r="B409" s="68"/>
      <c r="C409" s="69"/>
      <c r="D409" s="69"/>
      <c r="E409" s="69"/>
      <c r="F409" s="69"/>
    </row>
    <row r="410" spans="1:6" ht="16.5" hidden="1" customHeight="1" thickBot="1" x14ac:dyDescent="0.3">
      <c r="A410" s="162"/>
      <c r="B410" s="163"/>
      <c r="C410" s="66"/>
      <c r="D410" s="16"/>
      <c r="E410" s="164"/>
      <c r="F410" s="16"/>
    </row>
    <row r="411" spans="1:6" ht="24.75" hidden="1" customHeight="1" thickBot="1" x14ac:dyDescent="0.3">
      <c r="A411" s="165" t="s">
        <v>125</v>
      </c>
      <c r="B411" s="163"/>
      <c r="C411" s="166"/>
      <c r="D411" s="167"/>
      <c r="E411" s="167"/>
      <c r="F411" s="167"/>
    </row>
    <row r="412" spans="1:6" ht="21" hidden="1" customHeight="1" thickBot="1" x14ac:dyDescent="0.3">
      <c r="A412" s="17" t="s">
        <v>4</v>
      </c>
      <c r="B412" s="163"/>
      <c r="C412" s="21"/>
      <c r="D412" s="168"/>
      <c r="E412" s="168"/>
      <c r="F412" s="168"/>
    </row>
    <row r="413" spans="1:6" hidden="1" x14ac:dyDescent="0.25">
      <c r="A413" s="33" t="s">
        <v>127</v>
      </c>
      <c r="B413" s="163">
        <v>350</v>
      </c>
      <c r="C413" s="21" t="e">
        <f>#REF!+#REF!</f>
        <v>#REF!</v>
      </c>
      <c r="D413" s="22"/>
      <c r="E413" s="23"/>
      <c r="F413" s="112" t="e">
        <f>ROUND(C413*D413,0)</f>
        <v>#REF!</v>
      </c>
    </row>
    <row r="414" spans="1:6" hidden="1" x14ac:dyDescent="0.25">
      <c r="A414" s="33" t="s">
        <v>126</v>
      </c>
      <c r="B414" s="163">
        <v>340</v>
      </c>
      <c r="C414" s="21" t="e">
        <f>#REF!+#REF!</f>
        <v>#REF!</v>
      </c>
      <c r="D414" s="22"/>
      <c r="E414" s="23"/>
      <c r="F414" s="19" t="e">
        <f>ROUND(C414*D414,0)</f>
        <v>#REF!</v>
      </c>
    </row>
    <row r="415" spans="1:6" hidden="1" x14ac:dyDescent="0.25">
      <c r="A415" s="33" t="s">
        <v>134</v>
      </c>
      <c r="B415" s="163">
        <v>350</v>
      </c>
      <c r="C415" s="21" t="e">
        <f>#REF!+#REF!</f>
        <v>#REF!</v>
      </c>
      <c r="D415" s="75"/>
      <c r="E415" s="23"/>
      <c r="F415" s="19" t="e">
        <f>ROUND(C415*D415,0)</f>
        <v>#REF!</v>
      </c>
    </row>
    <row r="416" spans="1:6" ht="20.25" hidden="1" customHeight="1" thickBot="1" x14ac:dyDescent="0.3">
      <c r="A416" s="25" t="s">
        <v>5</v>
      </c>
      <c r="B416" s="163"/>
      <c r="C416" s="118" t="e">
        <f>SUM(C413:C415)</f>
        <v>#REF!</v>
      </c>
      <c r="D416" s="28" t="e">
        <f>F416/C416</f>
        <v>#REF!</v>
      </c>
      <c r="E416" s="118"/>
      <c r="F416" s="118" t="e">
        <f>SUM(F413:F415)</f>
        <v>#REF!</v>
      </c>
    </row>
    <row r="417" spans="1:6" s="30" customFormat="1" ht="16.5" hidden="1" customHeight="1" thickBot="1" x14ac:dyDescent="0.3">
      <c r="A417" s="20" t="s">
        <v>123</v>
      </c>
      <c r="B417" s="163">
        <v>350</v>
      </c>
      <c r="C417" s="166" t="e">
        <f>#REF!+#REF!</f>
        <v>#REF!</v>
      </c>
      <c r="D417" s="22"/>
      <c r="E417" s="23"/>
      <c r="F417" s="19" t="e">
        <f>ROUND(C417*D417,0)</f>
        <v>#REF!</v>
      </c>
    </row>
    <row r="418" spans="1:6" s="30" customFormat="1" ht="16.5" hidden="1" customHeight="1" thickBot="1" x14ac:dyDescent="0.25">
      <c r="A418" s="25" t="s">
        <v>124</v>
      </c>
      <c r="B418" s="163"/>
      <c r="C418" s="27" t="e">
        <f>C416+C417</f>
        <v>#REF!</v>
      </c>
      <c r="D418" s="83" t="e">
        <f>F418/C418</f>
        <v>#REF!</v>
      </c>
      <c r="E418" s="27"/>
      <c r="F418" s="27" t="e">
        <f t="shared" ref="F418" si="37">F416+F417</f>
        <v>#REF!</v>
      </c>
    </row>
    <row r="419" spans="1:6" ht="15.75" hidden="1" customHeight="1" thickBot="1" x14ac:dyDescent="0.3">
      <c r="A419" s="126" t="s">
        <v>6</v>
      </c>
      <c r="B419" s="163"/>
      <c r="C419" s="21"/>
      <c r="D419" s="98"/>
      <c r="E419" s="118"/>
      <c r="F419" s="118"/>
    </row>
    <row r="420" spans="1:6" ht="17.25" hidden="1" customHeight="1" thickBot="1" x14ac:dyDescent="0.3">
      <c r="A420" s="33" t="s">
        <v>84</v>
      </c>
      <c r="B420" s="163"/>
      <c r="C420" s="21" t="e">
        <f>#REF!+#REF!</f>
        <v>#REF!</v>
      </c>
      <c r="D420" s="98"/>
      <c r="E420" s="118"/>
      <c r="F420" s="118"/>
    </row>
    <row r="421" spans="1:6" ht="18.75" hidden="1" customHeight="1" thickBot="1" x14ac:dyDescent="0.3">
      <c r="A421" s="35" t="s">
        <v>82</v>
      </c>
      <c r="B421" s="163"/>
      <c r="C421" s="21" t="e">
        <f>#REF!+#REF!</f>
        <v>#REF!</v>
      </c>
      <c r="D421" s="98"/>
      <c r="E421" s="118"/>
      <c r="F421" s="118"/>
    </row>
    <row r="422" spans="1:6" ht="30" hidden="1" x14ac:dyDescent="0.25">
      <c r="A422" s="35" t="s">
        <v>83</v>
      </c>
      <c r="B422" s="163"/>
      <c r="C422" s="21" t="e">
        <f>#REF!+#REF!</f>
        <v>#REF!</v>
      </c>
      <c r="D422" s="98"/>
      <c r="E422" s="118"/>
      <c r="F422" s="118"/>
    </row>
    <row r="423" spans="1:6" ht="17.25" hidden="1" customHeight="1" thickBot="1" x14ac:dyDescent="0.3">
      <c r="A423" s="93" t="s">
        <v>100</v>
      </c>
      <c r="B423" s="163"/>
      <c r="C423" s="118" t="e">
        <f>C420+ROUND(C421*3,0)+C422</f>
        <v>#REF!</v>
      </c>
      <c r="D423" s="98"/>
      <c r="E423" s="118"/>
      <c r="F423" s="118"/>
    </row>
    <row r="424" spans="1:6" ht="20.25" hidden="1" customHeight="1" thickBot="1" x14ac:dyDescent="0.3">
      <c r="A424" s="79" t="s">
        <v>7</v>
      </c>
      <c r="B424" s="163"/>
      <c r="C424" s="21"/>
      <c r="D424" s="21"/>
      <c r="E424" s="21"/>
      <c r="F424" s="168"/>
    </row>
    <row r="425" spans="1:6" ht="20.25" hidden="1" customHeight="1" thickBot="1" x14ac:dyDescent="0.3">
      <c r="A425" s="114" t="s">
        <v>93</v>
      </c>
      <c r="B425" s="163"/>
      <c r="C425" s="21"/>
      <c r="D425" s="21"/>
      <c r="E425" s="21"/>
      <c r="F425" s="168"/>
    </row>
    <row r="426" spans="1:6" ht="18" hidden="1" customHeight="1" thickBot="1" x14ac:dyDescent="0.3">
      <c r="A426" s="33" t="s">
        <v>127</v>
      </c>
      <c r="B426" s="163">
        <v>300</v>
      </c>
      <c r="C426" s="21" t="e">
        <f>#REF!+#REF!</f>
        <v>#REF!</v>
      </c>
      <c r="D426" s="22"/>
      <c r="E426" s="23"/>
      <c r="F426" s="112" t="e">
        <f>ROUND(C426*D426,0)</f>
        <v>#REF!</v>
      </c>
    </row>
    <row r="427" spans="1:6" ht="18" hidden="1" customHeight="1" thickBot="1" x14ac:dyDescent="0.3">
      <c r="A427" s="33" t="s">
        <v>126</v>
      </c>
      <c r="B427" s="163">
        <v>300</v>
      </c>
      <c r="C427" s="21" t="e">
        <f>#REF!+#REF!</f>
        <v>#REF!</v>
      </c>
      <c r="D427" s="22"/>
      <c r="E427" s="23"/>
      <c r="F427" s="112" t="e">
        <f>ROUND(C427*D427,0)</f>
        <v>#REF!</v>
      </c>
    </row>
    <row r="428" spans="1:6" ht="16.5" hidden="1" customHeight="1" thickBot="1" x14ac:dyDescent="0.3">
      <c r="A428" s="169" t="s">
        <v>9</v>
      </c>
      <c r="B428" s="163"/>
      <c r="C428" s="118" t="e">
        <f>#REF!+#REF!</f>
        <v>#REF!</v>
      </c>
      <c r="D428" s="170" t="e">
        <f>F428/C428</f>
        <v>#REF!</v>
      </c>
      <c r="E428" s="171">
        <f t="shared" ref="E428" si="38">E426</f>
        <v>0</v>
      </c>
      <c r="F428" s="171" t="e">
        <f>F426+F427</f>
        <v>#REF!</v>
      </c>
    </row>
    <row r="429" spans="1:6" ht="19.5" hidden="1" customHeight="1" thickBot="1" x14ac:dyDescent="0.3">
      <c r="A429" s="114" t="s">
        <v>18</v>
      </c>
      <c r="B429" s="163"/>
      <c r="C429" s="21"/>
      <c r="D429" s="170"/>
      <c r="E429" s="171"/>
      <c r="F429" s="171"/>
    </row>
    <row r="430" spans="1:6" ht="18" hidden="1" customHeight="1" thickBot="1" x14ac:dyDescent="0.3">
      <c r="A430" s="33" t="s">
        <v>127</v>
      </c>
      <c r="B430" s="163">
        <v>240</v>
      </c>
      <c r="C430" s="172" t="e">
        <f>#REF!+#REF!</f>
        <v>#REF!</v>
      </c>
      <c r="D430" s="173"/>
      <c r="E430" s="23"/>
      <c r="F430" s="112" t="e">
        <f>ROUND(C430*D430,0)</f>
        <v>#REF!</v>
      </c>
    </row>
    <row r="431" spans="1:6" ht="21.75" hidden="1" customHeight="1" thickBot="1" x14ac:dyDescent="0.3">
      <c r="A431" s="53" t="s">
        <v>95</v>
      </c>
      <c r="B431" s="163"/>
      <c r="C431" s="171" t="e">
        <f>C430</f>
        <v>#REF!</v>
      </c>
      <c r="D431" s="98" t="e">
        <f>F431/C431</f>
        <v>#REF!</v>
      </c>
      <c r="E431" s="171"/>
      <c r="F431" s="171" t="e">
        <f>F430</f>
        <v>#REF!</v>
      </c>
    </row>
    <row r="432" spans="1:6" ht="19.5" hidden="1" customHeight="1" thickBot="1" x14ac:dyDescent="0.3">
      <c r="A432" s="57" t="s">
        <v>81</v>
      </c>
      <c r="B432" s="163"/>
      <c r="C432" s="171" t="e">
        <f>C428+C431</f>
        <v>#REF!</v>
      </c>
      <c r="D432" s="98" t="e">
        <f>F432/C432</f>
        <v>#REF!</v>
      </c>
      <c r="E432" s="171"/>
      <c r="F432" s="171" t="e">
        <f>F428+F431</f>
        <v>#REF!</v>
      </c>
    </row>
    <row r="433" spans="1:6" ht="15" hidden="1" customHeight="1" thickBot="1" x14ac:dyDescent="0.3">
      <c r="A433" s="67" t="s">
        <v>10</v>
      </c>
      <c r="B433" s="163"/>
      <c r="C433" s="68"/>
      <c r="D433" s="69"/>
      <c r="E433" s="69"/>
      <c r="F433" s="69"/>
    </row>
    <row r="434" spans="1:6" ht="10.5" hidden="1" customHeight="1" thickBot="1" x14ac:dyDescent="0.3">
      <c r="B434" s="163"/>
    </row>
    <row r="435" spans="1:6" ht="24.75" hidden="1" customHeight="1" thickBot="1" x14ac:dyDescent="0.3">
      <c r="A435" s="165" t="s">
        <v>129</v>
      </c>
      <c r="B435" s="163"/>
      <c r="C435" s="166"/>
      <c r="D435" s="167"/>
      <c r="E435" s="167"/>
      <c r="F435" s="167"/>
    </row>
    <row r="436" spans="1:6" ht="21" hidden="1" customHeight="1" thickBot="1" x14ac:dyDescent="0.3">
      <c r="A436" s="17" t="s">
        <v>4</v>
      </c>
      <c r="B436" s="163"/>
      <c r="C436" s="21"/>
      <c r="D436" s="168"/>
      <c r="E436" s="168"/>
      <c r="F436" s="168"/>
    </row>
    <row r="437" spans="1:6" hidden="1" x14ac:dyDescent="0.25">
      <c r="A437" s="33" t="s">
        <v>128</v>
      </c>
      <c r="B437" s="163">
        <v>340</v>
      </c>
      <c r="C437" s="21" t="e">
        <f>#REF!+#REF!</f>
        <v>#REF!</v>
      </c>
      <c r="D437" s="22"/>
      <c r="E437" s="23"/>
      <c r="F437" s="112" t="e">
        <f>ROUND(C437*D437,0)</f>
        <v>#REF!</v>
      </c>
    </row>
    <row r="438" spans="1:6" ht="20.25" hidden="1" customHeight="1" thickBot="1" x14ac:dyDescent="0.3">
      <c r="A438" s="25" t="s">
        <v>5</v>
      </c>
      <c r="B438" s="163"/>
      <c r="C438" s="118" t="e">
        <f>#REF!+#REF!</f>
        <v>#REF!</v>
      </c>
      <c r="D438" s="28" t="e">
        <f>F438/C438</f>
        <v>#REF!</v>
      </c>
      <c r="E438" s="118">
        <f>E437</f>
        <v>0</v>
      </c>
      <c r="F438" s="118" t="e">
        <f>F437</f>
        <v>#REF!</v>
      </c>
    </row>
    <row r="439" spans="1:6" ht="15.75" hidden="1" customHeight="1" thickBot="1" x14ac:dyDescent="0.3">
      <c r="A439" s="126" t="s">
        <v>117</v>
      </c>
      <c r="B439" s="163"/>
      <c r="C439" s="21"/>
      <c r="D439" s="98"/>
      <c r="E439" s="118"/>
      <c r="F439" s="118"/>
    </row>
    <row r="440" spans="1:6" ht="17.25" hidden="1" customHeight="1" thickBot="1" x14ac:dyDescent="0.3">
      <c r="A440" s="33" t="s">
        <v>84</v>
      </c>
      <c r="B440" s="163"/>
      <c r="C440" s="21" t="e">
        <f>#REF!+#REF!</f>
        <v>#REF!</v>
      </c>
      <c r="D440" s="98"/>
      <c r="E440" s="118"/>
      <c r="F440" s="118"/>
    </row>
    <row r="441" spans="1:6" ht="18.75" hidden="1" customHeight="1" thickBot="1" x14ac:dyDescent="0.3">
      <c r="A441" s="35" t="s">
        <v>82</v>
      </c>
      <c r="B441" s="163"/>
      <c r="C441" s="21" t="e">
        <f>#REF!+#REF!</f>
        <v>#REF!</v>
      </c>
      <c r="D441" s="98"/>
      <c r="E441" s="118"/>
      <c r="F441" s="118"/>
    </row>
    <row r="442" spans="1:6" ht="30" hidden="1" x14ac:dyDescent="0.25">
      <c r="A442" s="35" t="s">
        <v>83</v>
      </c>
      <c r="B442" s="163"/>
      <c r="C442" s="21" t="e">
        <f>#REF!+#REF!</f>
        <v>#REF!</v>
      </c>
      <c r="D442" s="98"/>
      <c r="E442" s="118"/>
      <c r="F442" s="118"/>
    </row>
    <row r="443" spans="1:6" ht="17.25" hidden="1" customHeight="1" thickBot="1" x14ac:dyDescent="0.3">
      <c r="A443" s="93" t="s">
        <v>100</v>
      </c>
      <c r="B443" s="163"/>
      <c r="C443" s="118" t="e">
        <f>#REF!+#REF!</f>
        <v>#REF!</v>
      </c>
      <c r="D443" s="98"/>
      <c r="E443" s="118"/>
      <c r="F443" s="118"/>
    </row>
    <row r="444" spans="1:6" ht="20.25" hidden="1" customHeight="1" thickBot="1" x14ac:dyDescent="0.3">
      <c r="A444" s="79" t="s">
        <v>7</v>
      </c>
      <c r="B444" s="163"/>
      <c r="C444" s="21"/>
      <c r="D444" s="21"/>
      <c r="E444" s="21"/>
      <c r="F444" s="168"/>
    </row>
    <row r="445" spans="1:6" ht="20.25" hidden="1" customHeight="1" thickBot="1" x14ac:dyDescent="0.3">
      <c r="A445" s="114" t="s">
        <v>93</v>
      </c>
      <c r="B445" s="163"/>
      <c r="C445" s="21"/>
      <c r="D445" s="21"/>
      <c r="E445" s="21"/>
      <c r="F445" s="168"/>
    </row>
    <row r="446" spans="1:6" ht="18" hidden="1" customHeight="1" thickBot="1" x14ac:dyDescent="0.3">
      <c r="A446" s="33" t="s">
        <v>128</v>
      </c>
      <c r="B446" s="163">
        <v>300</v>
      </c>
      <c r="C446" s="21" t="e">
        <f>#REF!+#REF!</f>
        <v>#REF!</v>
      </c>
      <c r="D446" s="22"/>
      <c r="E446" s="23"/>
      <c r="F446" s="112" t="e">
        <f>ROUND(C446*D446,0)</f>
        <v>#REF!</v>
      </c>
    </row>
    <row r="447" spans="1:6" ht="16.5" hidden="1" customHeight="1" thickBot="1" x14ac:dyDescent="0.3">
      <c r="A447" s="169" t="s">
        <v>9</v>
      </c>
      <c r="B447" s="163"/>
      <c r="C447" s="118" t="e">
        <f>#REF!+#REF!</f>
        <v>#REF!</v>
      </c>
      <c r="D447" s="170" t="e">
        <f>F447/C447</f>
        <v>#REF!</v>
      </c>
      <c r="E447" s="171">
        <f t="shared" ref="E447" si="39">E446</f>
        <v>0</v>
      </c>
      <c r="F447" s="171" t="e">
        <f>F446</f>
        <v>#REF!</v>
      </c>
    </row>
    <row r="448" spans="1:6" ht="19.5" hidden="1" customHeight="1" thickBot="1" x14ac:dyDescent="0.3">
      <c r="A448" s="114" t="s">
        <v>18</v>
      </c>
      <c r="B448" s="163"/>
      <c r="C448" s="21"/>
      <c r="D448" s="170"/>
      <c r="E448" s="171"/>
      <c r="F448" s="171"/>
    </row>
    <row r="449" spans="1:6" ht="18" hidden="1" customHeight="1" thickBot="1" x14ac:dyDescent="0.3">
      <c r="A449" s="33" t="s">
        <v>128</v>
      </c>
      <c r="B449" s="163">
        <v>240</v>
      </c>
      <c r="C449" s="172" t="e">
        <f>#REF!+#REF!</f>
        <v>#REF!</v>
      </c>
      <c r="D449" s="173"/>
      <c r="E449" s="23"/>
      <c r="F449" s="112" t="e">
        <f>ROUND(C449*D449,0)</f>
        <v>#REF!</v>
      </c>
    </row>
    <row r="450" spans="1:6" ht="21.75" hidden="1" customHeight="1" thickBot="1" x14ac:dyDescent="0.3">
      <c r="A450" s="53" t="s">
        <v>95</v>
      </c>
      <c r="B450" s="163"/>
      <c r="C450" s="171" t="e">
        <f>C449</f>
        <v>#REF!</v>
      </c>
      <c r="D450" s="98">
        <f>D449</f>
        <v>0</v>
      </c>
      <c r="E450" s="171"/>
      <c r="F450" s="171" t="e">
        <f>F449</f>
        <v>#REF!</v>
      </c>
    </row>
    <row r="451" spans="1:6" ht="19.5" hidden="1" customHeight="1" thickBot="1" x14ac:dyDescent="0.3">
      <c r="A451" s="57" t="s">
        <v>81</v>
      </c>
      <c r="B451" s="163"/>
      <c r="C451" s="171" t="e">
        <f>C447+C450</f>
        <v>#REF!</v>
      </c>
      <c r="D451" s="98" t="e">
        <f>F451/C451</f>
        <v>#REF!</v>
      </c>
      <c r="E451" s="171"/>
      <c r="F451" s="171" t="e">
        <f>F447+F450</f>
        <v>#REF!</v>
      </c>
    </row>
    <row r="452" spans="1:6" ht="15" hidden="1" customHeight="1" thickBot="1" x14ac:dyDescent="0.3">
      <c r="A452" s="67" t="s">
        <v>10</v>
      </c>
      <c r="B452" s="163"/>
      <c r="C452" s="68"/>
      <c r="D452" s="69"/>
      <c r="E452" s="69"/>
      <c r="F452" s="69"/>
    </row>
    <row r="453" spans="1:6" hidden="1" x14ac:dyDescent="0.25">
      <c r="B453" s="163"/>
    </row>
    <row r="454" spans="1:6" s="176" customFormat="1" ht="43.5" hidden="1" x14ac:dyDescent="0.25">
      <c r="A454" s="174" t="s">
        <v>130</v>
      </c>
      <c r="B454" s="163"/>
      <c r="C454" s="175"/>
      <c r="D454" s="175"/>
      <c r="E454" s="175"/>
      <c r="F454" s="175"/>
    </row>
    <row r="455" spans="1:6" s="176" customFormat="1" ht="17.25" hidden="1" customHeight="1" thickBot="1" x14ac:dyDescent="0.3">
      <c r="A455" s="105" t="s">
        <v>131</v>
      </c>
      <c r="B455" s="163"/>
      <c r="C455" s="175"/>
      <c r="D455" s="177"/>
      <c r="E455" s="177"/>
      <c r="F455" s="177"/>
    </row>
    <row r="456" spans="1:6" s="176" customFormat="1" ht="45" hidden="1" customHeight="1" thickBot="1" x14ac:dyDescent="0.3">
      <c r="A456" s="33" t="s">
        <v>132</v>
      </c>
      <c r="B456" s="163"/>
      <c r="C456" s="21" t="e">
        <f>#REF!+#REF!</f>
        <v>#REF!</v>
      </c>
      <c r="D456" s="23"/>
      <c r="E456" s="23"/>
      <c r="F456" s="23"/>
    </row>
    <row r="457" spans="1:6" s="176" customFormat="1" ht="30" hidden="1" customHeight="1" thickBot="1" x14ac:dyDescent="0.3">
      <c r="A457" s="33" t="s">
        <v>133</v>
      </c>
      <c r="B457" s="163"/>
      <c r="C457" s="21" t="e">
        <f>#REF!+#REF!</f>
        <v>#REF!</v>
      </c>
      <c r="D457" s="23"/>
      <c r="E457" s="23"/>
      <c r="F457" s="23"/>
    </row>
    <row r="458" spans="1:6" s="176" customFormat="1" ht="15.75" hidden="1" thickBot="1" x14ac:dyDescent="0.3">
      <c r="A458" s="178" t="s">
        <v>10</v>
      </c>
      <c r="B458" s="163"/>
      <c r="C458" s="179"/>
      <c r="D458" s="179"/>
      <c r="E458" s="179"/>
      <c r="F458" s="179"/>
    </row>
    <row r="459" spans="1:6" s="176" customFormat="1" hidden="1" x14ac:dyDescent="0.25">
      <c r="A459" s="180"/>
      <c r="B459" s="163"/>
      <c r="C459" s="181"/>
      <c r="D459" s="181"/>
      <c r="E459" s="181"/>
      <c r="F459" s="181"/>
    </row>
    <row r="460" spans="1:6" ht="40.5" hidden="1" customHeight="1" thickBot="1" x14ac:dyDescent="0.3">
      <c r="A460" s="182" t="s">
        <v>135</v>
      </c>
      <c r="B460" s="163"/>
      <c r="C460" s="166"/>
      <c r="D460" s="167"/>
      <c r="E460" s="167"/>
      <c r="F460" s="167"/>
    </row>
    <row r="461" spans="1:6" ht="15.75" hidden="1" customHeight="1" thickBot="1" x14ac:dyDescent="0.3">
      <c r="A461" s="126" t="s">
        <v>117</v>
      </c>
      <c r="B461" s="163"/>
      <c r="C461" s="21"/>
      <c r="D461" s="98"/>
      <c r="E461" s="118"/>
      <c r="F461" s="118"/>
    </row>
    <row r="462" spans="1:6" ht="17.25" hidden="1" customHeight="1" thickBot="1" x14ac:dyDescent="0.3">
      <c r="A462" s="33" t="s">
        <v>84</v>
      </c>
      <c r="B462" s="163"/>
      <c r="C462" s="21" t="e">
        <f>#REF!+#REF!</f>
        <v>#REF!</v>
      </c>
      <c r="D462" s="98"/>
      <c r="E462" s="118"/>
      <c r="F462" s="118"/>
    </row>
    <row r="463" spans="1:6" ht="18.75" hidden="1" customHeight="1" thickBot="1" x14ac:dyDescent="0.3">
      <c r="A463" s="35" t="s">
        <v>82</v>
      </c>
      <c r="B463" s="163"/>
      <c r="C463" s="21" t="e">
        <f>#REF!+#REF!</f>
        <v>#REF!</v>
      </c>
      <c r="D463" s="98"/>
      <c r="E463" s="118"/>
      <c r="F463" s="118"/>
    </row>
    <row r="464" spans="1:6" ht="30" hidden="1" x14ac:dyDescent="0.25">
      <c r="A464" s="35" t="s">
        <v>83</v>
      </c>
      <c r="B464" s="163"/>
      <c r="C464" s="21" t="e">
        <f>#REF!+#REF!</f>
        <v>#REF!</v>
      </c>
      <c r="D464" s="98"/>
      <c r="E464" s="118"/>
      <c r="F464" s="118"/>
    </row>
    <row r="465" spans="1:6" ht="17.25" hidden="1" customHeight="1" thickBot="1" x14ac:dyDescent="0.3">
      <c r="A465" s="93" t="s">
        <v>100</v>
      </c>
      <c r="B465" s="163"/>
      <c r="C465" s="118" t="e">
        <f>#REF!+#REF!</f>
        <v>#REF!</v>
      </c>
      <c r="D465" s="98"/>
      <c r="E465" s="118"/>
      <c r="F465" s="118"/>
    </row>
    <row r="466" spans="1:6" ht="15" hidden="1" customHeight="1" thickBot="1" x14ac:dyDescent="0.3">
      <c r="A466" s="143" t="s">
        <v>10</v>
      </c>
      <c r="B466" s="163"/>
      <c r="C466" s="68"/>
      <c r="D466" s="163"/>
      <c r="E466" s="163"/>
      <c r="F466" s="163"/>
    </row>
    <row r="467" spans="1:6" ht="15" hidden="1" customHeight="1" x14ac:dyDescent="0.25">
      <c r="A467" s="183"/>
      <c r="B467" s="184"/>
      <c r="C467" s="155"/>
      <c r="D467" s="185"/>
      <c r="E467" s="185"/>
      <c r="F467" s="185"/>
    </row>
  </sheetData>
  <sheetProtection selectLockedCells="1" selectUnlockedCells="1"/>
  <mergeCells count="7">
    <mergeCell ref="E1:F2"/>
    <mergeCell ref="A4:F5"/>
    <mergeCell ref="C7:C9"/>
    <mergeCell ref="E7:E9"/>
    <mergeCell ref="F7:F9"/>
    <mergeCell ref="B7:B9"/>
    <mergeCell ref="D7:D9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9"/>
  <sheetViews>
    <sheetView zoomScaleNormal="100" zoomScaleSheetLayoutView="70" workbookViewId="0">
      <pane xSplit="1" ySplit="7" topLeftCell="B260" activePane="bottomRight" state="frozen"/>
      <selection pane="topRight" activeCell="B1" sqref="B1"/>
      <selection pane="bottomLeft" activeCell="A8" sqref="A8"/>
      <selection pane="bottomRight" activeCell="A282" sqref="A282"/>
    </sheetView>
  </sheetViews>
  <sheetFormatPr defaultColWidth="9.140625" defaultRowHeight="15" x14ac:dyDescent="0.25"/>
  <cols>
    <col min="1" max="1" width="47.85546875" style="186" customWidth="1"/>
    <col min="2" max="2" width="8.85546875" style="186" customWidth="1"/>
    <col min="3" max="3" width="14.28515625" style="186" customWidth="1"/>
    <col min="4" max="4" width="10.140625" style="176" customWidth="1"/>
    <col min="5" max="5" width="8.28515625" style="176" customWidth="1"/>
    <col min="6" max="6" width="10.5703125" style="176" customWidth="1"/>
    <col min="7" max="7" width="10.42578125" style="176" bestFit="1" customWidth="1"/>
    <col min="8" max="8" width="13" style="176" customWidth="1"/>
    <col min="9" max="16384" width="9.140625" style="176"/>
  </cols>
  <sheetData>
    <row r="1" spans="1:6" ht="15" customHeight="1" x14ac:dyDescent="0.25">
      <c r="A1" s="310" t="s">
        <v>210</v>
      </c>
      <c r="B1" s="324"/>
      <c r="C1" s="324"/>
      <c r="D1" s="324"/>
      <c r="E1" s="324"/>
      <c r="F1" s="324"/>
    </row>
    <row r="2" spans="1:6" ht="36" customHeight="1" x14ac:dyDescent="0.25">
      <c r="A2" s="324"/>
      <c r="B2" s="324"/>
      <c r="C2" s="324"/>
      <c r="D2" s="324"/>
      <c r="E2" s="324"/>
      <c r="F2" s="324"/>
    </row>
    <row r="3" spans="1:6" ht="15.75" thickBot="1" x14ac:dyDescent="0.3"/>
    <row r="4" spans="1:6" ht="34.5" customHeight="1" x14ac:dyDescent="0.3">
      <c r="A4" s="6" t="s">
        <v>113</v>
      </c>
      <c r="B4" s="315" t="s">
        <v>1</v>
      </c>
      <c r="C4" s="312" t="s">
        <v>195</v>
      </c>
      <c r="D4" s="325" t="s">
        <v>0</v>
      </c>
      <c r="E4" s="315" t="s">
        <v>2</v>
      </c>
      <c r="F4" s="318" t="s">
        <v>145</v>
      </c>
    </row>
    <row r="5" spans="1:6" ht="15.75" customHeight="1" x14ac:dyDescent="0.3">
      <c r="A5" s="7"/>
      <c r="B5" s="316"/>
      <c r="C5" s="313"/>
      <c r="D5" s="326"/>
      <c r="E5" s="316"/>
      <c r="F5" s="319"/>
    </row>
    <row r="6" spans="1:6" ht="24" customHeight="1" thickBot="1" x14ac:dyDescent="0.3">
      <c r="A6" s="8" t="s">
        <v>3</v>
      </c>
      <c r="B6" s="317"/>
      <c r="C6" s="314"/>
      <c r="D6" s="327"/>
      <c r="E6" s="317"/>
      <c r="F6" s="320"/>
    </row>
    <row r="7" spans="1:6" s="1" customFormat="1" ht="15.75" thickBot="1" x14ac:dyDescent="0.3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1">
        <v>6</v>
      </c>
    </row>
    <row r="8" spans="1:6" s="188" customFormat="1" ht="22.5" customHeight="1" x14ac:dyDescent="0.25">
      <c r="A8" s="187" t="s">
        <v>87</v>
      </c>
      <c r="B8" s="175"/>
      <c r="C8" s="23"/>
      <c r="D8" s="23"/>
      <c r="E8" s="23"/>
      <c r="F8" s="23"/>
    </row>
    <row r="9" spans="1:6" s="188" customFormat="1" x14ac:dyDescent="0.25">
      <c r="A9" s="189" t="s">
        <v>4</v>
      </c>
      <c r="B9" s="175"/>
      <c r="C9" s="23"/>
      <c r="D9" s="23"/>
      <c r="E9" s="23"/>
      <c r="F9" s="23"/>
    </row>
    <row r="10" spans="1:6" s="188" customFormat="1" x14ac:dyDescent="0.25">
      <c r="A10" s="190" t="s">
        <v>24</v>
      </c>
      <c r="B10" s="191">
        <v>300</v>
      </c>
      <c r="C10" s="23">
        <v>30</v>
      </c>
      <c r="D10" s="192">
        <v>5.7</v>
      </c>
      <c r="E10" s="23">
        <f>ROUND(F10/B10,0)</f>
        <v>1</v>
      </c>
      <c r="F10" s="23">
        <v>171</v>
      </c>
    </row>
    <row r="11" spans="1:6" x14ac:dyDescent="0.25">
      <c r="A11" s="190" t="s">
        <v>22</v>
      </c>
      <c r="B11" s="191">
        <v>340</v>
      </c>
      <c r="C11" s="23">
        <v>15</v>
      </c>
      <c r="D11" s="192">
        <v>8</v>
      </c>
      <c r="E11" s="23">
        <f>ROUND(F11/B11,0)</f>
        <v>0</v>
      </c>
      <c r="F11" s="23">
        <v>120</v>
      </c>
    </row>
    <row r="12" spans="1:6" x14ac:dyDescent="0.25">
      <c r="A12" s="193" t="s">
        <v>5</v>
      </c>
      <c r="B12" s="175"/>
      <c r="C12" s="29">
        <f>SUM(C10:C11)</f>
        <v>45</v>
      </c>
      <c r="D12" s="194">
        <f>F12/C12</f>
        <v>6.4666666666666668</v>
      </c>
      <c r="E12" s="29">
        <f>SUM(E10:E11)</f>
        <v>1</v>
      </c>
      <c r="F12" s="29">
        <v>291</v>
      </c>
    </row>
    <row r="13" spans="1:6" s="188" customFormat="1" x14ac:dyDescent="0.25">
      <c r="A13" s="31" t="s">
        <v>117</v>
      </c>
      <c r="B13" s="32"/>
      <c r="C13" s="23"/>
      <c r="D13" s="23"/>
      <c r="E13" s="23"/>
      <c r="F13" s="23"/>
    </row>
    <row r="14" spans="1:6" s="188" customFormat="1" x14ac:dyDescent="0.25">
      <c r="A14" s="33" t="s">
        <v>84</v>
      </c>
      <c r="B14" s="32"/>
      <c r="C14" s="23">
        <f>C15</f>
        <v>108</v>
      </c>
      <c r="D14" s="23"/>
      <c r="E14" s="23"/>
      <c r="F14" s="23"/>
    </row>
    <row r="15" spans="1:6" s="188" customFormat="1" x14ac:dyDescent="0.25">
      <c r="A15" s="33" t="s">
        <v>165</v>
      </c>
      <c r="B15" s="32"/>
      <c r="C15" s="23">
        <v>108</v>
      </c>
      <c r="D15" s="23"/>
      <c r="E15" s="23"/>
      <c r="F15" s="23"/>
    </row>
    <row r="16" spans="1:6" s="188" customFormat="1" x14ac:dyDescent="0.25">
      <c r="A16" s="35" t="s">
        <v>82</v>
      </c>
      <c r="B16" s="32"/>
      <c r="C16" s="23">
        <v>53</v>
      </c>
      <c r="D16" s="23"/>
      <c r="E16" s="23"/>
      <c r="F16" s="23"/>
    </row>
    <row r="17" spans="1:6" s="188" customFormat="1" x14ac:dyDescent="0.25">
      <c r="A17" s="35" t="s">
        <v>198</v>
      </c>
      <c r="B17" s="32"/>
      <c r="C17" s="23">
        <v>53</v>
      </c>
      <c r="D17" s="23"/>
      <c r="E17" s="23"/>
      <c r="F17" s="23"/>
    </row>
    <row r="18" spans="1:6" s="188" customFormat="1" x14ac:dyDescent="0.25">
      <c r="A18" s="35" t="s">
        <v>200</v>
      </c>
      <c r="B18" s="32"/>
      <c r="C18" s="23"/>
      <c r="D18" s="23"/>
      <c r="E18" s="23"/>
      <c r="F18" s="23"/>
    </row>
    <row r="19" spans="1:6" s="188" customFormat="1" x14ac:dyDescent="0.25">
      <c r="A19" s="127" t="s">
        <v>199</v>
      </c>
      <c r="B19" s="32"/>
      <c r="C19" s="23"/>
      <c r="D19" s="23"/>
      <c r="E19" s="23"/>
      <c r="F19" s="23"/>
    </row>
    <row r="20" spans="1:6" s="188" customFormat="1" ht="30" x14ac:dyDescent="0.25">
      <c r="A20" s="35" t="s">
        <v>83</v>
      </c>
      <c r="B20" s="32"/>
      <c r="C20" s="23"/>
      <c r="D20" s="23"/>
      <c r="E20" s="23"/>
      <c r="F20" s="23"/>
    </row>
    <row r="21" spans="1:6" s="188" customFormat="1" x14ac:dyDescent="0.25">
      <c r="A21" s="93" t="s">
        <v>100</v>
      </c>
      <c r="B21" s="32"/>
      <c r="C21" s="29">
        <f>C14+ROUND(C16*3.2,0)+C20</f>
        <v>278</v>
      </c>
      <c r="D21" s="23"/>
      <c r="E21" s="23"/>
      <c r="F21" s="23"/>
    </row>
    <row r="22" spans="1:6" s="188" customFormat="1" x14ac:dyDescent="0.25">
      <c r="A22" s="79" t="s">
        <v>7</v>
      </c>
      <c r="B22" s="175"/>
      <c r="C22" s="23"/>
      <c r="D22" s="23"/>
      <c r="E22" s="23"/>
      <c r="F22" s="23"/>
    </row>
    <row r="23" spans="1:6" s="188" customFormat="1" x14ac:dyDescent="0.25">
      <c r="A23" s="195" t="s">
        <v>93</v>
      </c>
      <c r="B23" s="175"/>
      <c r="C23" s="23"/>
      <c r="D23" s="23"/>
      <c r="E23" s="23"/>
      <c r="F23" s="23"/>
    </row>
    <row r="24" spans="1:6" s="188" customFormat="1" x14ac:dyDescent="0.25">
      <c r="A24" s="196" t="s">
        <v>22</v>
      </c>
      <c r="B24" s="191">
        <v>300</v>
      </c>
      <c r="C24" s="23">
        <v>5</v>
      </c>
      <c r="D24" s="192">
        <v>7.9</v>
      </c>
      <c r="E24" s="23">
        <f>ROUND(F24/B24,0)</f>
        <v>0</v>
      </c>
      <c r="F24" s="23">
        <v>40</v>
      </c>
    </row>
    <row r="25" spans="1:6" s="188" customFormat="1" x14ac:dyDescent="0.25">
      <c r="A25" s="197" t="s">
        <v>9</v>
      </c>
      <c r="B25" s="191"/>
      <c r="C25" s="29">
        <f>C24</f>
        <v>5</v>
      </c>
      <c r="D25" s="194">
        <f>F25/C25</f>
        <v>8</v>
      </c>
      <c r="E25" s="29">
        <f>E24</f>
        <v>0</v>
      </c>
      <c r="F25" s="29">
        <v>40</v>
      </c>
    </row>
    <row r="26" spans="1:6" s="188" customFormat="1" x14ac:dyDescent="0.25">
      <c r="A26" s="114" t="s">
        <v>18</v>
      </c>
      <c r="B26" s="191"/>
      <c r="C26" s="29"/>
      <c r="D26" s="28"/>
      <c r="E26" s="29"/>
      <c r="F26" s="29"/>
    </row>
    <row r="27" spans="1:6" s="188" customFormat="1" x14ac:dyDescent="0.25">
      <c r="A27" s="196" t="s">
        <v>22</v>
      </c>
      <c r="B27" s="191">
        <v>240</v>
      </c>
      <c r="C27" s="23">
        <v>5</v>
      </c>
      <c r="D27" s="192">
        <v>8</v>
      </c>
      <c r="E27" s="23">
        <f>ROUND(F27/B27,0)</f>
        <v>0</v>
      </c>
      <c r="F27" s="23">
        <v>40</v>
      </c>
    </row>
    <row r="28" spans="1:6" s="188" customFormat="1" x14ac:dyDescent="0.25">
      <c r="A28" s="198" t="s">
        <v>21</v>
      </c>
      <c r="B28" s="191">
        <v>240</v>
      </c>
      <c r="C28" s="23">
        <v>0</v>
      </c>
      <c r="D28" s="199">
        <v>3</v>
      </c>
      <c r="E28" s="23">
        <f>ROUND(F28/B28,0)</f>
        <v>0</v>
      </c>
      <c r="F28" s="23">
        <v>0</v>
      </c>
    </row>
    <row r="29" spans="1:6" s="188" customFormat="1" x14ac:dyDescent="0.25">
      <c r="A29" s="200" t="s">
        <v>95</v>
      </c>
      <c r="B29" s="201"/>
      <c r="C29" s="81">
        <f>C27+C28</f>
        <v>5</v>
      </c>
      <c r="D29" s="194">
        <f>F29/C29</f>
        <v>8</v>
      </c>
      <c r="E29" s="81">
        <f>E27+E28</f>
        <v>0</v>
      </c>
      <c r="F29" s="81">
        <v>40</v>
      </c>
    </row>
    <row r="30" spans="1:6" ht="18.75" customHeight="1" x14ac:dyDescent="0.25">
      <c r="A30" s="57" t="s">
        <v>81</v>
      </c>
      <c r="B30" s="202"/>
      <c r="C30" s="29">
        <f>C25+C29</f>
        <v>10</v>
      </c>
      <c r="D30" s="194">
        <f>F30/C30</f>
        <v>8</v>
      </c>
      <c r="E30" s="29">
        <f>E25+E29</f>
        <v>0</v>
      </c>
      <c r="F30" s="29">
        <v>80</v>
      </c>
    </row>
    <row r="31" spans="1:6" s="206" customFormat="1" ht="14.25" x14ac:dyDescent="0.2">
      <c r="A31" s="203" t="s">
        <v>10</v>
      </c>
      <c r="B31" s="204"/>
      <c r="C31" s="205"/>
      <c r="D31" s="205"/>
      <c r="E31" s="205"/>
      <c r="F31" s="205"/>
    </row>
    <row r="32" spans="1:6" x14ac:dyDescent="0.25">
      <c r="A32" s="207"/>
      <c r="B32" s="208"/>
      <c r="C32" s="23"/>
      <c r="D32" s="23"/>
      <c r="E32" s="23"/>
      <c r="F32" s="23"/>
    </row>
    <row r="33" spans="1:6" ht="29.25" x14ac:dyDescent="0.25">
      <c r="A33" s="209" t="s">
        <v>88</v>
      </c>
      <c r="B33" s="175"/>
      <c r="C33" s="23"/>
      <c r="D33" s="23"/>
      <c r="E33" s="23"/>
      <c r="F33" s="23"/>
    </row>
    <row r="34" spans="1:6" s="212" customFormat="1" ht="18.75" customHeight="1" x14ac:dyDescent="0.25">
      <c r="A34" s="31" t="s">
        <v>146</v>
      </c>
      <c r="B34" s="31"/>
      <c r="C34" s="210"/>
      <c r="D34" s="211"/>
      <c r="E34" s="211"/>
      <c r="F34" s="211"/>
    </row>
    <row r="35" spans="1:6" s="212" customFormat="1" x14ac:dyDescent="0.25">
      <c r="A35" s="33" t="s">
        <v>84</v>
      </c>
      <c r="B35" s="213"/>
      <c r="C35" s="211">
        <f>SUM(C36,C37,C38,C39)</f>
        <v>4</v>
      </c>
      <c r="D35" s="211"/>
      <c r="E35" s="211"/>
      <c r="F35" s="211"/>
    </row>
    <row r="36" spans="1:6" s="212" customFormat="1" x14ac:dyDescent="0.25">
      <c r="A36" s="214" t="s">
        <v>147</v>
      </c>
      <c r="B36" s="213"/>
      <c r="C36" s="211"/>
      <c r="D36" s="211"/>
      <c r="E36" s="211"/>
      <c r="F36" s="211"/>
    </row>
    <row r="37" spans="1:6" s="212" customFormat="1" ht="17.25" customHeight="1" x14ac:dyDescent="0.25">
      <c r="A37" s="214" t="s">
        <v>148</v>
      </c>
      <c r="B37" s="213"/>
      <c r="C37" s="211"/>
      <c r="D37" s="211"/>
      <c r="E37" s="211"/>
      <c r="F37" s="211"/>
    </row>
    <row r="38" spans="1:6" s="212" customFormat="1" ht="30" x14ac:dyDescent="0.25">
      <c r="A38" s="214" t="s">
        <v>149</v>
      </c>
      <c r="B38" s="213"/>
      <c r="C38" s="211"/>
      <c r="D38" s="211"/>
      <c r="E38" s="211"/>
      <c r="F38" s="211"/>
    </row>
    <row r="39" spans="1:6" s="212" customFormat="1" x14ac:dyDescent="0.25">
      <c r="A39" s="33" t="s">
        <v>150</v>
      </c>
      <c r="B39" s="213"/>
      <c r="C39" s="211">
        <v>4</v>
      </c>
      <c r="D39" s="211"/>
      <c r="E39" s="211"/>
      <c r="F39" s="211"/>
    </row>
    <row r="40" spans="1:6" x14ac:dyDescent="0.25">
      <c r="A40" s="35" t="s">
        <v>82</v>
      </c>
      <c r="B40" s="32"/>
      <c r="C40" s="23">
        <v>24</v>
      </c>
      <c r="D40" s="29"/>
      <c r="E40" s="23"/>
      <c r="F40" s="23"/>
    </row>
    <row r="41" spans="1:6" x14ac:dyDescent="0.25">
      <c r="A41" s="35" t="s">
        <v>198</v>
      </c>
      <c r="B41" s="137"/>
      <c r="C41" s="23">
        <v>24</v>
      </c>
      <c r="D41" s="29"/>
      <c r="E41" s="23"/>
      <c r="F41" s="23"/>
    </row>
    <row r="42" spans="1:6" x14ac:dyDescent="0.25">
      <c r="A42" s="35" t="s">
        <v>200</v>
      </c>
      <c r="B42" s="137"/>
      <c r="C42" s="23"/>
      <c r="D42" s="29"/>
      <c r="E42" s="23"/>
      <c r="F42" s="23"/>
    </row>
    <row r="43" spans="1:6" s="212" customFormat="1" x14ac:dyDescent="0.25">
      <c r="A43" s="127" t="s">
        <v>199</v>
      </c>
      <c r="B43" s="215"/>
      <c r="C43" s="23"/>
      <c r="D43" s="211"/>
      <c r="E43" s="211"/>
      <c r="F43" s="211"/>
    </row>
    <row r="44" spans="1:6" s="212" customFormat="1" ht="15.75" customHeight="1" x14ac:dyDescent="0.25">
      <c r="A44" s="216" t="s">
        <v>151</v>
      </c>
      <c r="B44" s="217"/>
      <c r="C44" s="213">
        <f>C35+ROUND(C41*3.2,0)+C42*2</f>
        <v>81</v>
      </c>
      <c r="D44" s="218"/>
      <c r="E44" s="218"/>
      <c r="F44" s="161"/>
    </row>
    <row r="45" spans="1:6" s="212" customFormat="1" ht="15.75" customHeight="1" x14ac:dyDescent="0.25">
      <c r="A45" s="31" t="s">
        <v>102</v>
      </c>
      <c r="B45" s="32"/>
      <c r="C45" s="23"/>
      <c r="D45" s="218"/>
      <c r="E45" s="218"/>
      <c r="F45" s="161"/>
    </row>
    <row r="46" spans="1:6" s="212" customFormat="1" ht="15.75" customHeight="1" x14ac:dyDescent="0.25">
      <c r="A46" s="33" t="s">
        <v>84</v>
      </c>
      <c r="B46" s="32"/>
      <c r="C46" s="23">
        <f>SUM(C47,C48,C55,C61,C62,C63,C64)</f>
        <v>1</v>
      </c>
      <c r="D46" s="218"/>
      <c r="E46" s="218"/>
      <c r="F46" s="161"/>
    </row>
    <row r="47" spans="1:6" s="212" customFormat="1" ht="15.75" customHeight="1" x14ac:dyDescent="0.25">
      <c r="A47" s="33" t="s">
        <v>147</v>
      </c>
      <c r="B47" s="32"/>
      <c r="C47" s="23"/>
      <c r="D47" s="218"/>
      <c r="E47" s="218"/>
      <c r="F47" s="161"/>
    </row>
    <row r="48" spans="1:6" s="212" customFormat="1" ht="15.75" customHeight="1" x14ac:dyDescent="0.25">
      <c r="A48" s="214" t="s">
        <v>152</v>
      </c>
      <c r="B48" s="32"/>
      <c r="C48" s="23">
        <f>C49+C50+C51+C53</f>
        <v>0</v>
      </c>
      <c r="D48" s="218"/>
      <c r="E48" s="218"/>
      <c r="F48" s="161"/>
    </row>
    <row r="49" spans="1:6" s="212" customFormat="1" ht="19.5" customHeight="1" x14ac:dyDescent="0.25">
      <c r="A49" s="219" t="s">
        <v>153</v>
      </c>
      <c r="B49" s="32"/>
      <c r="C49" s="211"/>
      <c r="D49" s="218"/>
      <c r="E49" s="218"/>
      <c r="F49" s="161"/>
    </row>
    <row r="50" spans="1:6" s="212" customFormat="1" ht="15.75" customHeight="1" x14ac:dyDescent="0.25">
      <c r="A50" s="219" t="s">
        <v>154</v>
      </c>
      <c r="B50" s="32"/>
      <c r="C50" s="211"/>
      <c r="D50" s="218"/>
      <c r="E50" s="218"/>
      <c r="F50" s="161"/>
    </row>
    <row r="51" spans="1:6" s="212" customFormat="1" ht="30.75" customHeight="1" x14ac:dyDescent="0.25">
      <c r="A51" s="219" t="s">
        <v>155</v>
      </c>
      <c r="B51" s="32"/>
      <c r="C51" s="211"/>
      <c r="D51" s="218"/>
      <c r="E51" s="218"/>
      <c r="F51" s="161"/>
    </row>
    <row r="52" spans="1:6" s="212" customFormat="1" x14ac:dyDescent="0.25">
      <c r="A52" s="219" t="s">
        <v>156</v>
      </c>
      <c r="B52" s="32"/>
      <c r="C52" s="211"/>
      <c r="D52" s="218"/>
      <c r="E52" s="218"/>
      <c r="F52" s="161"/>
    </row>
    <row r="53" spans="1:6" s="212" customFormat="1" ht="30" x14ac:dyDescent="0.25">
      <c r="A53" s="219" t="s">
        <v>157</v>
      </c>
      <c r="B53" s="32"/>
      <c r="C53" s="211"/>
      <c r="D53" s="218"/>
      <c r="E53" s="218"/>
      <c r="F53" s="161"/>
    </row>
    <row r="54" spans="1:6" s="212" customFormat="1" x14ac:dyDescent="0.25">
      <c r="A54" s="219" t="s">
        <v>156</v>
      </c>
      <c r="B54" s="32"/>
      <c r="C54" s="220"/>
      <c r="D54" s="218"/>
      <c r="E54" s="218"/>
      <c r="F54" s="161"/>
    </row>
    <row r="55" spans="1:6" s="212" customFormat="1" ht="30" customHeight="1" x14ac:dyDescent="0.25">
      <c r="A55" s="214" t="s">
        <v>158</v>
      </c>
      <c r="B55" s="32"/>
      <c r="C55" s="23">
        <f>SUM(C56,C57,C59)</f>
        <v>1</v>
      </c>
      <c r="D55" s="218"/>
      <c r="E55" s="218"/>
      <c r="F55" s="161"/>
    </row>
    <row r="56" spans="1:6" s="212" customFormat="1" ht="30" x14ac:dyDescent="0.25">
      <c r="A56" s="219" t="s">
        <v>159</v>
      </c>
      <c r="B56" s="32"/>
      <c r="C56" s="211">
        <v>1</v>
      </c>
      <c r="D56" s="218"/>
      <c r="E56" s="218"/>
      <c r="F56" s="161"/>
    </row>
    <row r="57" spans="1:6" s="212" customFormat="1" ht="45" x14ac:dyDescent="0.25">
      <c r="A57" s="219" t="s">
        <v>160</v>
      </c>
      <c r="B57" s="32"/>
      <c r="C57" s="211"/>
      <c r="D57" s="218"/>
      <c r="E57" s="218"/>
      <c r="F57" s="161"/>
    </row>
    <row r="58" spans="1:6" s="212" customFormat="1" x14ac:dyDescent="0.25">
      <c r="A58" s="219" t="s">
        <v>156</v>
      </c>
      <c r="B58" s="32"/>
      <c r="C58" s="211"/>
      <c r="D58" s="218"/>
      <c r="E58" s="218"/>
      <c r="F58" s="161"/>
    </row>
    <row r="59" spans="1:6" s="212" customFormat="1" ht="45" x14ac:dyDescent="0.25">
      <c r="A59" s="219" t="s">
        <v>161</v>
      </c>
      <c r="B59" s="32"/>
      <c r="C59" s="211"/>
      <c r="D59" s="218"/>
      <c r="E59" s="218"/>
      <c r="F59" s="161"/>
    </row>
    <row r="60" spans="1:6" s="212" customFormat="1" x14ac:dyDescent="0.25">
      <c r="A60" s="219" t="s">
        <v>156</v>
      </c>
      <c r="B60" s="32"/>
      <c r="C60" s="211"/>
      <c r="D60" s="218"/>
      <c r="E60" s="218"/>
      <c r="F60" s="161"/>
    </row>
    <row r="61" spans="1:6" s="212" customFormat="1" ht="31.5" customHeight="1" x14ac:dyDescent="0.25">
      <c r="A61" s="214" t="s">
        <v>162</v>
      </c>
      <c r="B61" s="32"/>
      <c r="C61" s="23"/>
      <c r="D61" s="218"/>
      <c r="E61" s="218"/>
      <c r="F61" s="161"/>
    </row>
    <row r="62" spans="1:6" s="212" customFormat="1" ht="30" x14ac:dyDescent="0.25">
      <c r="A62" s="33" t="s">
        <v>163</v>
      </c>
      <c r="B62" s="32"/>
      <c r="C62" s="23"/>
      <c r="D62" s="218"/>
      <c r="E62" s="218"/>
      <c r="F62" s="161"/>
    </row>
    <row r="63" spans="1:6" s="212" customFormat="1" ht="15.75" customHeight="1" x14ac:dyDescent="0.25">
      <c r="A63" s="214" t="s">
        <v>164</v>
      </c>
      <c r="B63" s="32"/>
      <c r="C63" s="23"/>
      <c r="D63" s="218"/>
      <c r="E63" s="218"/>
      <c r="F63" s="161"/>
    </row>
    <row r="64" spans="1:6" s="212" customFormat="1" ht="15.75" customHeight="1" x14ac:dyDescent="0.25">
      <c r="A64" s="33" t="s">
        <v>165</v>
      </c>
      <c r="B64" s="32"/>
      <c r="C64" s="23"/>
      <c r="D64" s="218"/>
      <c r="E64" s="218"/>
      <c r="F64" s="161"/>
    </row>
    <row r="65" spans="1:6" s="212" customFormat="1" x14ac:dyDescent="0.25">
      <c r="A65" s="35" t="s">
        <v>82</v>
      </c>
      <c r="B65" s="213"/>
      <c r="C65" s="211"/>
      <c r="D65" s="218"/>
      <c r="E65" s="218"/>
      <c r="F65" s="161"/>
    </row>
    <row r="66" spans="1:6" s="212" customFormat="1" x14ac:dyDescent="0.25">
      <c r="A66" s="127" t="s">
        <v>99</v>
      </c>
      <c r="B66" s="213"/>
      <c r="C66" s="220"/>
      <c r="D66" s="218"/>
      <c r="E66" s="218"/>
      <c r="F66" s="161"/>
    </row>
    <row r="67" spans="1:6" ht="30" x14ac:dyDescent="0.25">
      <c r="A67" s="35" t="s">
        <v>83</v>
      </c>
      <c r="B67" s="32"/>
      <c r="C67" s="23">
        <v>22</v>
      </c>
      <c r="D67" s="29"/>
      <c r="E67" s="23"/>
      <c r="F67" s="23"/>
    </row>
    <row r="68" spans="1:6" s="212" customFormat="1" ht="15.75" customHeight="1" x14ac:dyDescent="0.25">
      <c r="A68" s="35" t="s">
        <v>166</v>
      </c>
      <c r="B68" s="32"/>
      <c r="C68" s="23"/>
      <c r="D68" s="218"/>
      <c r="E68" s="218"/>
      <c r="F68" s="161"/>
    </row>
    <row r="69" spans="1:6" s="212" customFormat="1" x14ac:dyDescent="0.25">
      <c r="A69" s="221" t="s">
        <v>167</v>
      </c>
      <c r="B69" s="32"/>
      <c r="C69" s="23"/>
      <c r="D69" s="218"/>
      <c r="E69" s="218"/>
      <c r="F69" s="161"/>
    </row>
    <row r="70" spans="1:6" s="212" customFormat="1" x14ac:dyDescent="0.25">
      <c r="A70" s="193" t="s">
        <v>101</v>
      </c>
      <c r="B70" s="32"/>
      <c r="C70" s="29">
        <f>C46+ROUND(C65*3.2,0)+C67</f>
        <v>23</v>
      </c>
      <c r="D70" s="218"/>
      <c r="E70" s="218"/>
      <c r="F70" s="161"/>
    </row>
    <row r="71" spans="1:6" s="212" customFormat="1" x14ac:dyDescent="0.25">
      <c r="A71" s="222" t="s">
        <v>100</v>
      </c>
      <c r="B71" s="32"/>
      <c r="C71" s="29">
        <f>SUM(C44,C70)</f>
        <v>104</v>
      </c>
      <c r="D71" s="218"/>
      <c r="E71" s="218"/>
      <c r="F71" s="161"/>
    </row>
    <row r="72" spans="1:6" x14ac:dyDescent="0.25">
      <c r="A72" s="79" t="s">
        <v>7</v>
      </c>
      <c r="B72" s="32"/>
      <c r="C72" s="23"/>
      <c r="D72" s="23"/>
      <c r="E72" s="23"/>
      <c r="F72" s="23"/>
    </row>
    <row r="73" spans="1:6" x14ac:dyDescent="0.25">
      <c r="A73" s="114" t="s">
        <v>62</v>
      </c>
      <c r="B73" s="32"/>
      <c r="C73" s="23"/>
      <c r="D73" s="23"/>
      <c r="E73" s="23"/>
      <c r="F73" s="23"/>
    </row>
    <row r="74" spans="1:6" x14ac:dyDescent="0.25">
      <c r="A74" s="52" t="s">
        <v>33</v>
      </c>
      <c r="B74" s="191">
        <v>240</v>
      </c>
      <c r="C74" s="23">
        <v>3.5999999999999996</v>
      </c>
      <c r="D74" s="192">
        <v>8</v>
      </c>
      <c r="E74" s="23">
        <f>ROUND(F74/B74,0)</f>
        <v>0</v>
      </c>
      <c r="F74" s="23">
        <v>29</v>
      </c>
    </row>
    <row r="75" spans="1:6" x14ac:dyDescent="0.25">
      <c r="A75" s="52" t="s">
        <v>11</v>
      </c>
      <c r="B75" s="191">
        <v>240</v>
      </c>
      <c r="C75" s="23">
        <v>7.1999999999999993</v>
      </c>
      <c r="D75" s="192">
        <v>3</v>
      </c>
      <c r="E75" s="23">
        <f>ROUND(F75/B75,0)</f>
        <v>0</v>
      </c>
      <c r="F75" s="23">
        <v>22</v>
      </c>
    </row>
    <row r="76" spans="1:6" x14ac:dyDescent="0.25">
      <c r="A76" s="53" t="s">
        <v>95</v>
      </c>
      <c r="B76" s="201"/>
      <c r="C76" s="81">
        <f>C74+C75</f>
        <v>10.799999999999999</v>
      </c>
      <c r="D76" s="194">
        <f>F76/C76</f>
        <v>4.7222222222222223</v>
      </c>
      <c r="E76" s="81">
        <f>E74+E75</f>
        <v>0</v>
      </c>
      <c r="F76" s="81">
        <v>51</v>
      </c>
    </row>
    <row r="77" spans="1:6" ht="21" customHeight="1" x14ac:dyDescent="0.25">
      <c r="A77" s="57" t="s">
        <v>81</v>
      </c>
      <c r="B77" s="202"/>
      <c r="C77" s="223">
        <f>C76</f>
        <v>10.799999999999999</v>
      </c>
      <c r="D77" s="194">
        <f>F77/C77</f>
        <v>4.7222222222222223</v>
      </c>
      <c r="E77" s="223">
        <f t="shared" ref="E77" si="0">E76</f>
        <v>0</v>
      </c>
      <c r="F77" s="223">
        <v>51</v>
      </c>
    </row>
    <row r="78" spans="1:6" s="188" customFormat="1" thickBot="1" x14ac:dyDescent="0.25">
      <c r="A78" s="203" t="s">
        <v>10</v>
      </c>
      <c r="B78" s="204"/>
      <c r="C78" s="204"/>
      <c r="D78" s="204"/>
      <c r="E78" s="204"/>
      <c r="F78" s="204"/>
    </row>
    <row r="79" spans="1:6" x14ac:dyDescent="0.25">
      <c r="A79" s="224"/>
      <c r="B79" s="225"/>
      <c r="C79" s="226"/>
      <c r="D79" s="226"/>
      <c r="E79" s="226"/>
      <c r="F79" s="226"/>
    </row>
    <row r="80" spans="1:6" x14ac:dyDescent="0.25">
      <c r="A80" s="187" t="s">
        <v>89</v>
      </c>
      <c r="B80" s="175"/>
      <c r="C80" s="23"/>
      <c r="D80" s="23"/>
      <c r="E80" s="23"/>
      <c r="F80" s="23"/>
    </row>
    <row r="81" spans="1:6" s="212" customFormat="1" ht="18.75" customHeight="1" x14ac:dyDescent="0.25">
      <c r="A81" s="31" t="s">
        <v>146</v>
      </c>
      <c r="B81" s="31"/>
      <c r="C81" s="210"/>
      <c r="D81" s="211"/>
      <c r="E81" s="211"/>
      <c r="F81" s="211"/>
    </row>
    <row r="82" spans="1:6" s="212" customFormat="1" x14ac:dyDescent="0.25">
      <c r="A82" s="33" t="s">
        <v>84</v>
      </c>
      <c r="B82" s="213"/>
      <c r="C82" s="211">
        <f>SUM(C83,C84,C85,C86)</f>
        <v>10</v>
      </c>
      <c r="D82" s="211"/>
      <c r="E82" s="211"/>
      <c r="F82" s="211"/>
    </row>
    <row r="83" spans="1:6" s="212" customFormat="1" x14ac:dyDescent="0.25">
      <c r="A83" s="214" t="s">
        <v>147</v>
      </c>
      <c r="B83" s="213"/>
      <c r="C83" s="211"/>
      <c r="D83" s="211"/>
      <c r="E83" s="211"/>
      <c r="F83" s="211"/>
    </row>
    <row r="84" spans="1:6" s="212" customFormat="1" ht="17.25" customHeight="1" x14ac:dyDescent="0.25">
      <c r="A84" s="214" t="s">
        <v>148</v>
      </c>
      <c r="B84" s="213"/>
      <c r="C84" s="211"/>
      <c r="D84" s="211"/>
      <c r="E84" s="211"/>
      <c r="F84" s="211"/>
    </row>
    <row r="85" spans="1:6" s="212" customFormat="1" ht="30" x14ac:dyDescent="0.25">
      <c r="A85" s="214" t="s">
        <v>149</v>
      </c>
      <c r="B85" s="213"/>
      <c r="C85" s="211"/>
      <c r="D85" s="211"/>
      <c r="E85" s="211"/>
      <c r="F85" s="211"/>
    </row>
    <row r="86" spans="1:6" s="212" customFormat="1" x14ac:dyDescent="0.25">
      <c r="A86" s="33" t="s">
        <v>150</v>
      </c>
      <c r="B86" s="213"/>
      <c r="C86" s="211">
        <v>10</v>
      </c>
      <c r="D86" s="211"/>
      <c r="E86" s="211"/>
      <c r="F86" s="211"/>
    </row>
    <row r="87" spans="1:6" x14ac:dyDescent="0.25">
      <c r="A87" s="35" t="s">
        <v>82</v>
      </c>
      <c r="B87" s="32"/>
      <c r="C87" s="23"/>
      <c r="D87" s="23"/>
      <c r="E87" s="23"/>
      <c r="F87" s="23"/>
    </row>
    <row r="88" spans="1:6" s="212" customFormat="1" x14ac:dyDescent="0.25">
      <c r="A88" s="127" t="s">
        <v>99</v>
      </c>
      <c r="B88" s="215"/>
      <c r="C88" s="23"/>
      <c r="D88" s="211"/>
      <c r="E88" s="211"/>
      <c r="F88" s="211"/>
    </row>
    <row r="89" spans="1:6" s="212" customFormat="1" ht="15.75" customHeight="1" x14ac:dyDescent="0.25">
      <c r="A89" s="216" t="s">
        <v>151</v>
      </c>
      <c r="B89" s="217"/>
      <c r="C89" s="213">
        <f>C82+ROUND(C87*3.2,0)</f>
        <v>10</v>
      </c>
      <c r="D89" s="218"/>
      <c r="E89" s="218"/>
      <c r="F89" s="161"/>
    </row>
    <row r="90" spans="1:6" s="212" customFormat="1" ht="15.75" customHeight="1" x14ac:dyDescent="0.25">
      <c r="A90" s="31" t="s">
        <v>102</v>
      </c>
      <c r="B90" s="32"/>
      <c r="C90" s="23"/>
      <c r="D90" s="218"/>
      <c r="E90" s="218"/>
      <c r="F90" s="161"/>
    </row>
    <row r="91" spans="1:6" s="212" customFormat="1" ht="15.75" customHeight="1" x14ac:dyDescent="0.25">
      <c r="A91" s="33" t="s">
        <v>84</v>
      </c>
      <c r="B91" s="32"/>
      <c r="C91" s="23">
        <f>SUM(C92,C93,C100,C106,C107,C108,C109)</f>
        <v>111</v>
      </c>
      <c r="D91" s="218"/>
      <c r="E91" s="218"/>
      <c r="F91" s="161"/>
    </row>
    <row r="92" spans="1:6" s="212" customFormat="1" ht="15.75" customHeight="1" x14ac:dyDescent="0.25">
      <c r="A92" s="33" t="s">
        <v>147</v>
      </c>
      <c r="B92" s="32"/>
      <c r="C92" s="23"/>
      <c r="D92" s="218"/>
      <c r="E92" s="218"/>
      <c r="F92" s="161"/>
    </row>
    <row r="93" spans="1:6" s="212" customFormat="1" ht="15.75" customHeight="1" x14ac:dyDescent="0.25">
      <c r="A93" s="214" t="s">
        <v>152</v>
      </c>
      <c r="B93" s="32"/>
      <c r="C93" s="23">
        <f>C94+C95+C96+C98</f>
        <v>4</v>
      </c>
      <c r="D93" s="218"/>
      <c r="E93" s="218"/>
      <c r="F93" s="161"/>
    </row>
    <row r="94" spans="1:6" s="212" customFormat="1" ht="19.5" customHeight="1" x14ac:dyDescent="0.25">
      <c r="A94" s="219" t="s">
        <v>153</v>
      </c>
      <c r="B94" s="32"/>
      <c r="C94" s="211">
        <v>4</v>
      </c>
      <c r="D94" s="218"/>
      <c r="E94" s="218"/>
      <c r="F94" s="161"/>
    </row>
    <row r="95" spans="1:6" s="212" customFormat="1" ht="15.75" customHeight="1" x14ac:dyDescent="0.25">
      <c r="A95" s="219" t="s">
        <v>154</v>
      </c>
      <c r="B95" s="32"/>
      <c r="C95" s="211"/>
      <c r="D95" s="218"/>
      <c r="E95" s="218"/>
      <c r="F95" s="161"/>
    </row>
    <row r="96" spans="1:6" s="212" customFormat="1" ht="30.75" customHeight="1" x14ac:dyDescent="0.25">
      <c r="A96" s="219" t="s">
        <v>155</v>
      </c>
      <c r="B96" s="32"/>
      <c r="C96" s="211"/>
      <c r="D96" s="218"/>
      <c r="E96" s="218"/>
      <c r="F96" s="161"/>
    </row>
    <row r="97" spans="1:6" s="212" customFormat="1" x14ac:dyDescent="0.25">
      <c r="A97" s="219" t="s">
        <v>156</v>
      </c>
      <c r="B97" s="32"/>
      <c r="C97" s="211"/>
      <c r="D97" s="218"/>
      <c r="E97" s="218"/>
      <c r="F97" s="161"/>
    </row>
    <row r="98" spans="1:6" s="212" customFormat="1" ht="30" x14ac:dyDescent="0.25">
      <c r="A98" s="219" t="s">
        <v>157</v>
      </c>
      <c r="B98" s="32"/>
      <c r="C98" s="211"/>
      <c r="D98" s="218"/>
      <c r="E98" s="218"/>
      <c r="F98" s="161"/>
    </row>
    <row r="99" spans="1:6" s="212" customFormat="1" x14ac:dyDescent="0.25">
      <c r="A99" s="219" t="s">
        <v>156</v>
      </c>
      <c r="B99" s="32"/>
      <c r="C99" s="220"/>
      <c r="D99" s="218"/>
      <c r="E99" s="218"/>
      <c r="F99" s="161"/>
    </row>
    <row r="100" spans="1:6" s="212" customFormat="1" ht="30" customHeight="1" x14ac:dyDescent="0.25">
      <c r="A100" s="214" t="s">
        <v>158</v>
      </c>
      <c r="B100" s="32"/>
      <c r="C100" s="23">
        <v>107</v>
      </c>
      <c r="D100" s="218"/>
      <c r="E100" s="218"/>
      <c r="F100" s="161"/>
    </row>
    <row r="101" spans="1:6" s="212" customFormat="1" ht="30" x14ac:dyDescent="0.25">
      <c r="A101" s="219" t="s">
        <v>159</v>
      </c>
      <c r="B101" s="32"/>
      <c r="C101" s="211"/>
      <c r="D101" s="218"/>
      <c r="E101" s="218"/>
      <c r="F101" s="161"/>
    </row>
    <row r="102" spans="1:6" s="212" customFormat="1" ht="45" x14ac:dyDescent="0.25">
      <c r="A102" s="219" t="s">
        <v>160</v>
      </c>
      <c r="B102" s="32"/>
      <c r="C102" s="211">
        <v>106</v>
      </c>
      <c r="D102" s="218"/>
      <c r="E102" s="218"/>
      <c r="F102" s="161"/>
    </row>
    <row r="103" spans="1:6" s="212" customFormat="1" x14ac:dyDescent="0.25">
      <c r="A103" s="219" t="s">
        <v>156</v>
      </c>
      <c r="B103" s="32"/>
      <c r="C103" s="211">
        <v>25</v>
      </c>
      <c r="D103" s="218"/>
      <c r="E103" s="218"/>
      <c r="F103" s="161"/>
    </row>
    <row r="104" spans="1:6" s="212" customFormat="1" ht="45" x14ac:dyDescent="0.25">
      <c r="A104" s="219" t="s">
        <v>161</v>
      </c>
      <c r="B104" s="32"/>
      <c r="C104" s="211">
        <v>1</v>
      </c>
      <c r="D104" s="218"/>
      <c r="E104" s="218"/>
      <c r="F104" s="161"/>
    </row>
    <row r="105" spans="1:6" s="212" customFormat="1" x14ac:dyDescent="0.25">
      <c r="A105" s="219" t="s">
        <v>156</v>
      </c>
      <c r="B105" s="32"/>
      <c r="C105" s="211">
        <v>1</v>
      </c>
      <c r="D105" s="218"/>
      <c r="E105" s="218"/>
      <c r="F105" s="161"/>
    </row>
    <row r="106" spans="1:6" s="212" customFormat="1" ht="31.5" customHeight="1" x14ac:dyDescent="0.25">
      <c r="A106" s="214" t="s">
        <v>162</v>
      </c>
      <c r="B106" s="32"/>
      <c r="C106" s="23"/>
      <c r="D106" s="218"/>
      <c r="E106" s="218"/>
      <c r="F106" s="161"/>
    </row>
    <row r="107" spans="1:6" s="212" customFormat="1" ht="30" x14ac:dyDescent="0.25">
      <c r="A107" s="33" t="s">
        <v>163</v>
      </c>
      <c r="B107" s="32"/>
      <c r="C107" s="23"/>
      <c r="D107" s="218"/>
      <c r="E107" s="218"/>
      <c r="F107" s="161"/>
    </row>
    <row r="108" spans="1:6" s="212" customFormat="1" ht="15.75" customHeight="1" x14ac:dyDescent="0.25">
      <c r="A108" s="214" t="s">
        <v>164</v>
      </c>
      <c r="B108" s="32"/>
      <c r="C108" s="23"/>
      <c r="D108" s="218"/>
      <c r="E108" s="218"/>
      <c r="F108" s="161"/>
    </row>
    <row r="109" spans="1:6" s="212" customFormat="1" ht="15.75" customHeight="1" x14ac:dyDescent="0.25">
      <c r="A109" s="33" t="s">
        <v>165</v>
      </c>
      <c r="B109" s="32"/>
      <c r="C109" s="23"/>
      <c r="D109" s="218"/>
      <c r="E109" s="218"/>
      <c r="F109" s="161"/>
    </row>
    <row r="110" spans="1:6" s="212" customFormat="1" x14ac:dyDescent="0.25">
      <c r="A110" s="35" t="s">
        <v>82</v>
      </c>
      <c r="B110" s="213"/>
      <c r="C110" s="211">
        <v>50</v>
      </c>
      <c r="D110" s="218"/>
      <c r="E110" s="218"/>
      <c r="F110" s="161"/>
    </row>
    <row r="111" spans="1:6" s="212" customFormat="1" x14ac:dyDescent="0.25">
      <c r="A111" s="127" t="s">
        <v>99</v>
      </c>
      <c r="B111" s="213"/>
      <c r="C111" s="220"/>
      <c r="D111" s="218"/>
      <c r="E111" s="218"/>
      <c r="F111" s="161"/>
    </row>
    <row r="112" spans="1:6" ht="30" x14ac:dyDescent="0.25">
      <c r="A112" s="35" t="s">
        <v>83</v>
      </c>
      <c r="B112" s="32"/>
      <c r="C112" s="23">
        <v>12</v>
      </c>
      <c r="D112" s="23"/>
      <c r="E112" s="23"/>
      <c r="F112" s="23"/>
    </row>
    <row r="113" spans="1:6" s="212" customFormat="1" ht="15.75" customHeight="1" x14ac:dyDescent="0.25">
      <c r="A113" s="35" t="s">
        <v>166</v>
      </c>
      <c r="B113" s="32"/>
      <c r="C113" s="23"/>
      <c r="D113" s="218"/>
      <c r="E113" s="218"/>
      <c r="F113" s="161"/>
    </row>
    <row r="114" spans="1:6" s="212" customFormat="1" x14ac:dyDescent="0.25">
      <c r="A114" s="221" t="s">
        <v>167</v>
      </c>
      <c r="B114" s="32"/>
      <c r="C114" s="23"/>
      <c r="D114" s="218"/>
      <c r="E114" s="218"/>
      <c r="F114" s="161"/>
    </row>
    <row r="115" spans="1:6" s="212" customFormat="1" x14ac:dyDescent="0.25">
      <c r="A115" s="193" t="s">
        <v>101</v>
      </c>
      <c r="B115" s="32"/>
      <c r="C115" s="29">
        <f>C91+ROUND(C110*3.2,0)+C112</f>
        <v>283</v>
      </c>
      <c r="D115" s="218"/>
      <c r="E115" s="218"/>
      <c r="F115" s="161"/>
    </row>
    <row r="116" spans="1:6" s="212" customFormat="1" x14ac:dyDescent="0.25">
      <c r="A116" s="222" t="s">
        <v>100</v>
      </c>
      <c r="B116" s="32"/>
      <c r="C116" s="29">
        <f>SUM(C89,C115)</f>
        <v>293</v>
      </c>
      <c r="D116" s="218"/>
      <c r="E116" s="218"/>
      <c r="F116" s="161"/>
    </row>
    <row r="117" spans="1:6" x14ac:dyDescent="0.25">
      <c r="A117" s="79" t="s">
        <v>7</v>
      </c>
      <c r="B117" s="227"/>
      <c r="C117" s="227"/>
      <c r="D117" s="23"/>
      <c r="E117" s="23"/>
      <c r="F117" s="23"/>
    </row>
    <row r="118" spans="1:6" x14ac:dyDescent="0.25">
      <c r="A118" s="114" t="s">
        <v>62</v>
      </c>
      <c r="B118" s="32"/>
      <c r="C118" s="227"/>
      <c r="D118" s="23"/>
      <c r="E118" s="23"/>
      <c r="F118" s="23"/>
    </row>
    <row r="119" spans="1:6" x14ac:dyDescent="0.25">
      <c r="A119" s="52" t="s">
        <v>19</v>
      </c>
      <c r="B119" s="191">
        <v>240</v>
      </c>
      <c r="C119" s="23"/>
      <c r="D119" s="192">
        <v>8</v>
      </c>
      <c r="E119" s="23">
        <f>ROUND(F119/B119,0)</f>
        <v>0</v>
      </c>
      <c r="F119" s="23">
        <v>0</v>
      </c>
    </row>
    <row r="120" spans="1:6" ht="18.75" customHeight="1" x14ac:dyDescent="0.25">
      <c r="A120" s="53" t="s">
        <v>95</v>
      </c>
      <c r="B120" s="32"/>
      <c r="C120" s="81">
        <f>C119</f>
        <v>0</v>
      </c>
      <c r="D120" s="228">
        <f t="shared" ref="D120:E121" si="1">D119</f>
        <v>8</v>
      </c>
      <c r="E120" s="81">
        <f t="shared" si="1"/>
        <v>0</v>
      </c>
      <c r="F120" s="81">
        <v>0</v>
      </c>
    </row>
    <row r="121" spans="1:6" ht="18.75" customHeight="1" x14ac:dyDescent="0.25">
      <c r="A121" s="229" t="s">
        <v>81</v>
      </c>
      <c r="B121" s="207"/>
      <c r="C121" s="223">
        <f>C120</f>
        <v>0</v>
      </c>
      <c r="D121" s="230">
        <f t="shared" si="1"/>
        <v>8</v>
      </c>
      <c r="E121" s="223">
        <f t="shared" si="1"/>
        <v>0</v>
      </c>
      <c r="F121" s="223">
        <v>0</v>
      </c>
    </row>
    <row r="122" spans="1:6" ht="15.75" thickBot="1" x14ac:dyDescent="0.3">
      <c r="A122" s="231" t="s">
        <v>10</v>
      </c>
      <c r="B122" s="232"/>
      <c r="C122" s="232"/>
      <c r="D122" s="232"/>
      <c r="E122" s="232"/>
      <c r="F122" s="232"/>
    </row>
    <row r="123" spans="1:6" ht="18.75" customHeight="1" x14ac:dyDescent="0.25">
      <c r="A123" s="233" t="s">
        <v>90</v>
      </c>
      <c r="B123" s="234"/>
      <c r="C123" s="23"/>
      <c r="D123" s="23"/>
      <c r="E123" s="23"/>
      <c r="F123" s="23"/>
    </row>
    <row r="124" spans="1:6" s="212" customFormat="1" ht="18.75" customHeight="1" x14ac:dyDescent="0.25">
      <c r="A124" s="31" t="s">
        <v>146</v>
      </c>
      <c r="B124" s="31"/>
      <c r="C124" s="210"/>
      <c r="D124" s="211"/>
      <c r="E124" s="211"/>
      <c r="F124" s="211"/>
    </row>
    <row r="125" spans="1:6" s="212" customFormat="1" x14ac:dyDescent="0.25">
      <c r="A125" s="33" t="s">
        <v>84</v>
      </c>
      <c r="B125" s="213"/>
      <c r="C125" s="211">
        <f>SUM(C126,C127,C128,C129)</f>
        <v>97</v>
      </c>
      <c r="D125" s="211"/>
      <c r="E125" s="211"/>
      <c r="F125" s="211"/>
    </row>
    <row r="126" spans="1:6" s="212" customFormat="1" x14ac:dyDescent="0.25">
      <c r="A126" s="214" t="s">
        <v>147</v>
      </c>
      <c r="B126" s="213"/>
      <c r="C126" s="211"/>
      <c r="D126" s="211"/>
      <c r="E126" s="211"/>
      <c r="F126" s="211"/>
    </row>
    <row r="127" spans="1:6" s="212" customFormat="1" ht="17.25" customHeight="1" x14ac:dyDescent="0.25">
      <c r="A127" s="214" t="s">
        <v>148</v>
      </c>
      <c r="B127" s="213"/>
      <c r="C127" s="211"/>
      <c r="D127" s="211"/>
      <c r="E127" s="211"/>
      <c r="F127" s="211"/>
    </row>
    <row r="128" spans="1:6" s="212" customFormat="1" ht="30" x14ac:dyDescent="0.25">
      <c r="A128" s="214" t="s">
        <v>149</v>
      </c>
      <c r="B128" s="213"/>
      <c r="C128" s="211"/>
      <c r="D128" s="211"/>
      <c r="E128" s="211"/>
      <c r="F128" s="211"/>
    </row>
    <row r="129" spans="1:6" s="212" customFormat="1" x14ac:dyDescent="0.25">
      <c r="A129" s="33" t="s">
        <v>150</v>
      </c>
      <c r="B129" s="213"/>
      <c r="C129" s="211">
        <v>97</v>
      </c>
      <c r="D129" s="211"/>
      <c r="E129" s="211"/>
      <c r="F129" s="211"/>
    </row>
    <row r="130" spans="1:6" x14ac:dyDescent="0.25">
      <c r="A130" s="35" t="s">
        <v>82</v>
      </c>
      <c r="B130" s="32"/>
      <c r="C130" s="23"/>
      <c r="D130" s="23"/>
      <c r="E130" s="23"/>
      <c r="F130" s="23"/>
    </row>
    <row r="131" spans="1:6" x14ac:dyDescent="0.25">
      <c r="A131" s="35" t="s">
        <v>198</v>
      </c>
      <c r="B131" s="137"/>
      <c r="C131" s="23"/>
      <c r="D131" s="23"/>
      <c r="E131" s="23"/>
      <c r="F131" s="23"/>
    </row>
    <row r="132" spans="1:6" x14ac:dyDescent="0.25">
      <c r="A132" s="35" t="s">
        <v>200</v>
      </c>
      <c r="B132" s="137"/>
      <c r="C132" s="23"/>
      <c r="D132" s="23"/>
      <c r="E132" s="23"/>
      <c r="F132" s="23"/>
    </row>
    <row r="133" spans="1:6" s="212" customFormat="1" x14ac:dyDescent="0.25">
      <c r="A133" s="127" t="s">
        <v>199</v>
      </c>
      <c r="B133" s="215"/>
      <c r="C133" s="23"/>
      <c r="D133" s="211"/>
      <c r="E133" s="211"/>
      <c r="F133" s="211"/>
    </row>
    <row r="134" spans="1:6" s="212" customFormat="1" ht="15.75" customHeight="1" x14ac:dyDescent="0.25">
      <c r="A134" s="216" t="s">
        <v>151</v>
      </c>
      <c r="B134" s="217"/>
      <c r="C134" s="213">
        <f>C125+ROUND(C130*3.2,0)</f>
        <v>97</v>
      </c>
      <c r="D134" s="218"/>
      <c r="E134" s="218"/>
      <c r="F134" s="161"/>
    </row>
    <row r="135" spans="1:6" s="212" customFormat="1" ht="15.75" customHeight="1" x14ac:dyDescent="0.25">
      <c r="A135" s="31" t="s">
        <v>102</v>
      </c>
      <c r="B135" s="32"/>
      <c r="C135" s="23"/>
      <c r="D135" s="218"/>
      <c r="E135" s="218"/>
      <c r="F135" s="161"/>
    </row>
    <row r="136" spans="1:6" s="212" customFormat="1" ht="15.75" customHeight="1" x14ac:dyDescent="0.25">
      <c r="A136" s="33" t="s">
        <v>84</v>
      </c>
      <c r="B136" s="32"/>
      <c r="C136" s="23">
        <f>SUM(C137,C138,C145,C151,C152,C153,C154)</f>
        <v>290</v>
      </c>
      <c r="D136" s="218"/>
      <c r="E136" s="218"/>
      <c r="F136" s="161"/>
    </row>
    <row r="137" spans="1:6" s="212" customFormat="1" ht="15.75" customHeight="1" x14ac:dyDescent="0.25">
      <c r="A137" s="33" t="s">
        <v>147</v>
      </c>
      <c r="B137" s="32"/>
      <c r="C137" s="23"/>
      <c r="D137" s="218"/>
      <c r="E137" s="218"/>
      <c r="F137" s="161"/>
    </row>
    <row r="138" spans="1:6" s="212" customFormat="1" ht="15.75" customHeight="1" x14ac:dyDescent="0.25">
      <c r="A138" s="214" t="s">
        <v>152</v>
      </c>
      <c r="B138" s="32"/>
      <c r="C138" s="23">
        <v>122</v>
      </c>
      <c r="D138" s="218"/>
      <c r="E138" s="218"/>
      <c r="F138" s="161"/>
    </row>
    <row r="139" spans="1:6" s="212" customFormat="1" ht="19.5" customHeight="1" x14ac:dyDescent="0.25">
      <c r="A139" s="219" t="s">
        <v>153</v>
      </c>
      <c r="B139" s="32"/>
      <c r="C139" s="211">
        <v>28</v>
      </c>
      <c r="D139" s="218"/>
      <c r="E139" s="218"/>
      <c r="F139" s="161"/>
    </row>
    <row r="140" spans="1:6" s="212" customFormat="1" ht="15.75" customHeight="1" x14ac:dyDescent="0.25">
      <c r="A140" s="219" t="s">
        <v>154</v>
      </c>
      <c r="B140" s="32"/>
      <c r="C140" s="211">
        <v>6</v>
      </c>
      <c r="D140" s="218"/>
      <c r="E140" s="218"/>
      <c r="F140" s="161"/>
    </row>
    <row r="141" spans="1:6" s="212" customFormat="1" ht="30.75" customHeight="1" x14ac:dyDescent="0.25">
      <c r="A141" s="219" t="s">
        <v>155</v>
      </c>
      <c r="B141" s="32"/>
      <c r="C141" s="211">
        <v>88</v>
      </c>
      <c r="D141" s="218"/>
      <c r="E141" s="218"/>
      <c r="F141" s="161"/>
    </row>
    <row r="142" spans="1:6" s="212" customFormat="1" x14ac:dyDescent="0.25">
      <c r="A142" s="219" t="s">
        <v>156</v>
      </c>
      <c r="B142" s="32"/>
      <c r="C142" s="211"/>
      <c r="D142" s="218"/>
      <c r="E142" s="218"/>
      <c r="F142" s="161"/>
    </row>
    <row r="143" spans="1:6" s="212" customFormat="1" ht="30" x14ac:dyDescent="0.25">
      <c r="A143" s="219" t="s">
        <v>157</v>
      </c>
      <c r="B143" s="32"/>
      <c r="C143" s="211"/>
      <c r="D143" s="218"/>
      <c r="E143" s="218"/>
      <c r="F143" s="161"/>
    </row>
    <row r="144" spans="1:6" s="212" customFormat="1" x14ac:dyDescent="0.25">
      <c r="A144" s="219" t="s">
        <v>156</v>
      </c>
      <c r="B144" s="32"/>
      <c r="C144" s="220"/>
      <c r="D144" s="218"/>
      <c r="E144" s="218"/>
      <c r="F144" s="161"/>
    </row>
    <row r="145" spans="1:6" s="212" customFormat="1" ht="30" customHeight="1" x14ac:dyDescent="0.25">
      <c r="A145" s="214" t="s">
        <v>158</v>
      </c>
      <c r="B145" s="32"/>
      <c r="C145" s="23">
        <f>SUM(C146,C147,C149)</f>
        <v>168</v>
      </c>
      <c r="D145" s="218"/>
      <c r="E145" s="218"/>
      <c r="F145" s="161"/>
    </row>
    <row r="146" spans="1:6" s="212" customFormat="1" ht="30" x14ac:dyDescent="0.25">
      <c r="A146" s="219" t="s">
        <v>159</v>
      </c>
      <c r="B146" s="32"/>
      <c r="C146" s="211">
        <v>48</v>
      </c>
      <c r="D146" s="218"/>
      <c r="E146" s="218"/>
      <c r="F146" s="161"/>
    </row>
    <row r="147" spans="1:6" s="212" customFormat="1" ht="45" x14ac:dyDescent="0.25">
      <c r="A147" s="219" t="s">
        <v>160</v>
      </c>
      <c r="B147" s="32"/>
      <c r="C147" s="211">
        <v>119</v>
      </c>
      <c r="D147" s="218"/>
      <c r="E147" s="218"/>
      <c r="F147" s="161"/>
    </row>
    <row r="148" spans="1:6" s="212" customFormat="1" x14ac:dyDescent="0.25">
      <c r="A148" s="219" t="s">
        <v>156</v>
      </c>
      <c r="B148" s="32"/>
      <c r="C148" s="211"/>
      <c r="D148" s="218"/>
      <c r="E148" s="218"/>
      <c r="F148" s="161"/>
    </row>
    <row r="149" spans="1:6" s="212" customFormat="1" ht="45" x14ac:dyDescent="0.25">
      <c r="A149" s="219" t="s">
        <v>161</v>
      </c>
      <c r="B149" s="32"/>
      <c r="C149" s="211">
        <v>1</v>
      </c>
      <c r="D149" s="218"/>
      <c r="E149" s="218"/>
      <c r="F149" s="161"/>
    </row>
    <row r="150" spans="1:6" s="212" customFormat="1" x14ac:dyDescent="0.25">
      <c r="A150" s="219" t="s">
        <v>156</v>
      </c>
      <c r="B150" s="32"/>
      <c r="C150" s="211"/>
      <c r="D150" s="218"/>
      <c r="E150" s="218"/>
      <c r="F150" s="161"/>
    </row>
    <row r="151" spans="1:6" s="212" customFormat="1" ht="31.5" customHeight="1" x14ac:dyDescent="0.25">
      <c r="A151" s="214" t="s">
        <v>162</v>
      </c>
      <c r="B151" s="32"/>
      <c r="C151" s="23"/>
      <c r="D151" s="218"/>
      <c r="E151" s="218"/>
      <c r="F151" s="161"/>
    </row>
    <row r="152" spans="1:6" s="212" customFormat="1" ht="30" x14ac:dyDescent="0.25">
      <c r="A152" s="33" t="s">
        <v>163</v>
      </c>
      <c r="B152" s="32"/>
      <c r="C152" s="23"/>
      <c r="D152" s="218"/>
      <c r="E152" s="218"/>
      <c r="F152" s="161"/>
    </row>
    <row r="153" spans="1:6" s="212" customFormat="1" ht="15.75" customHeight="1" x14ac:dyDescent="0.25">
      <c r="A153" s="214" t="s">
        <v>164</v>
      </c>
      <c r="B153" s="32"/>
      <c r="C153" s="23"/>
      <c r="D153" s="218"/>
      <c r="E153" s="218"/>
      <c r="F153" s="161"/>
    </row>
    <row r="154" spans="1:6" s="212" customFormat="1" ht="15.75" customHeight="1" x14ac:dyDescent="0.25">
      <c r="A154" s="33" t="s">
        <v>165</v>
      </c>
      <c r="B154" s="32"/>
      <c r="C154" s="23"/>
      <c r="D154" s="218"/>
      <c r="E154" s="218"/>
      <c r="F154" s="161"/>
    </row>
    <row r="155" spans="1:6" s="212" customFormat="1" x14ac:dyDescent="0.25">
      <c r="A155" s="35" t="s">
        <v>82</v>
      </c>
      <c r="B155" s="213"/>
      <c r="C155" s="211"/>
      <c r="D155" s="218"/>
      <c r="E155" s="218"/>
      <c r="F155" s="161"/>
    </row>
    <row r="156" spans="1:6" s="212" customFormat="1" x14ac:dyDescent="0.25">
      <c r="A156" s="127" t="s">
        <v>99</v>
      </c>
      <c r="B156" s="213"/>
      <c r="C156" s="220"/>
      <c r="D156" s="218"/>
      <c r="E156" s="218"/>
      <c r="F156" s="161"/>
    </row>
    <row r="157" spans="1:6" ht="30" x14ac:dyDescent="0.25">
      <c r="A157" s="35" t="s">
        <v>83</v>
      </c>
      <c r="B157" s="32"/>
      <c r="C157" s="23">
        <v>87</v>
      </c>
      <c r="D157" s="23"/>
      <c r="E157" s="23"/>
      <c r="F157" s="23"/>
    </row>
    <row r="158" spans="1:6" s="212" customFormat="1" ht="15.75" customHeight="1" x14ac:dyDescent="0.25">
      <c r="A158" s="35" t="s">
        <v>166</v>
      </c>
      <c r="B158" s="32"/>
      <c r="C158" s="23"/>
      <c r="D158" s="218"/>
      <c r="E158" s="218"/>
      <c r="F158" s="161"/>
    </row>
    <row r="159" spans="1:6" s="212" customFormat="1" x14ac:dyDescent="0.25">
      <c r="A159" s="221" t="s">
        <v>167</v>
      </c>
      <c r="B159" s="32"/>
      <c r="C159" s="23"/>
      <c r="D159" s="218"/>
      <c r="E159" s="218"/>
      <c r="F159" s="161"/>
    </row>
    <row r="160" spans="1:6" s="212" customFormat="1" x14ac:dyDescent="0.25">
      <c r="A160" s="193" t="s">
        <v>101</v>
      </c>
      <c r="B160" s="32"/>
      <c r="C160" s="29">
        <f>C136+ROUND(C155*3.2,0)+C157</f>
        <v>377</v>
      </c>
      <c r="D160" s="218"/>
      <c r="E160" s="218"/>
      <c r="F160" s="161"/>
    </row>
    <row r="161" spans="1:6" s="212" customFormat="1" x14ac:dyDescent="0.25">
      <c r="A161" s="222" t="s">
        <v>100</v>
      </c>
      <c r="B161" s="32"/>
      <c r="C161" s="29">
        <f>SUM(C134,C160)</f>
        <v>474</v>
      </c>
      <c r="D161" s="218"/>
      <c r="E161" s="218"/>
      <c r="F161" s="161"/>
    </row>
    <row r="162" spans="1:6" x14ac:dyDescent="0.25">
      <c r="A162" s="79" t="s">
        <v>7</v>
      </c>
      <c r="B162" s="227"/>
      <c r="C162" s="227"/>
      <c r="D162" s="23"/>
      <c r="E162" s="23"/>
      <c r="F162" s="23"/>
    </row>
    <row r="163" spans="1:6" x14ac:dyDescent="0.25">
      <c r="A163" s="114" t="s">
        <v>62</v>
      </c>
      <c r="B163" s="32"/>
      <c r="C163" s="227"/>
      <c r="D163" s="23"/>
      <c r="E163" s="23"/>
      <c r="F163" s="23"/>
    </row>
    <row r="164" spans="1:6" x14ac:dyDescent="0.25">
      <c r="A164" s="52" t="s">
        <v>33</v>
      </c>
      <c r="B164" s="191">
        <v>240</v>
      </c>
      <c r="C164" s="235">
        <v>5</v>
      </c>
      <c r="D164" s="192">
        <v>8</v>
      </c>
      <c r="E164" s="23">
        <f>ROUND(F164/B164,0)</f>
        <v>0</v>
      </c>
      <c r="F164" s="23">
        <v>0</v>
      </c>
    </row>
    <row r="165" spans="1:6" ht="18.75" customHeight="1" x14ac:dyDescent="0.25">
      <c r="A165" s="53" t="s">
        <v>95</v>
      </c>
      <c r="B165" s="32"/>
      <c r="C165" s="81">
        <f>C164</f>
        <v>5</v>
      </c>
      <c r="D165" s="228">
        <f t="shared" ref="D165:E166" si="2">D164</f>
        <v>8</v>
      </c>
      <c r="E165" s="81">
        <f t="shared" si="2"/>
        <v>0</v>
      </c>
      <c r="F165" s="81">
        <v>0</v>
      </c>
    </row>
    <row r="166" spans="1:6" ht="18.75" customHeight="1" x14ac:dyDescent="0.25">
      <c r="A166" s="229" t="s">
        <v>81</v>
      </c>
      <c r="B166" s="207"/>
      <c r="C166" s="29">
        <f>C165</f>
        <v>5</v>
      </c>
      <c r="D166" s="230">
        <f t="shared" si="2"/>
        <v>8</v>
      </c>
      <c r="E166" s="29">
        <f t="shared" si="2"/>
        <v>0</v>
      </c>
      <c r="F166" s="29">
        <v>0</v>
      </c>
    </row>
    <row r="167" spans="1:6" x14ac:dyDescent="0.25">
      <c r="A167" s="236" t="s">
        <v>10</v>
      </c>
      <c r="B167" s="204"/>
      <c r="C167" s="204"/>
      <c r="D167" s="204"/>
      <c r="E167" s="204"/>
      <c r="F167" s="204"/>
    </row>
    <row r="168" spans="1:6" ht="21.75" customHeight="1" x14ac:dyDescent="0.25">
      <c r="A168" s="180" t="s">
        <v>103</v>
      </c>
      <c r="B168" s="237"/>
      <c r="C168" s="23"/>
      <c r="D168" s="23"/>
      <c r="E168" s="23"/>
      <c r="F168" s="23"/>
    </row>
    <row r="169" spans="1:6" s="212" customFormat="1" ht="18.75" customHeight="1" x14ac:dyDescent="0.25">
      <c r="A169" s="31" t="s">
        <v>146</v>
      </c>
      <c r="B169" s="31"/>
      <c r="C169" s="210"/>
      <c r="D169" s="211"/>
      <c r="E169" s="211"/>
      <c r="F169" s="211"/>
    </row>
    <row r="170" spans="1:6" s="212" customFormat="1" x14ac:dyDescent="0.25">
      <c r="A170" s="33" t="s">
        <v>84</v>
      </c>
      <c r="B170" s="213"/>
      <c r="C170" s="211">
        <f>SUM(C171,C172,C173,C174)</f>
        <v>1</v>
      </c>
      <c r="D170" s="211"/>
      <c r="E170" s="211"/>
      <c r="F170" s="211"/>
    </row>
    <row r="171" spans="1:6" s="212" customFormat="1" x14ac:dyDescent="0.25">
      <c r="A171" s="214" t="s">
        <v>147</v>
      </c>
      <c r="B171" s="213"/>
      <c r="C171" s="211"/>
      <c r="D171" s="211"/>
      <c r="E171" s="211"/>
      <c r="F171" s="211"/>
    </row>
    <row r="172" spans="1:6" s="212" customFormat="1" ht="17.25" customHeight="1" x14ac:dyDescent="0.25">
      <c r="A172" s="214" t="s">
        <v>148</v>
      </c>
      <c r="B172" s="213"/>
      <c r="C172" s="211"/>
      <c r="D172" s="211"/>
      <c r="E172" s="211"/>
      <c r="F172" s="211"/>
    </row>
    <row r="173" spans="1:6" s="212" customFormat="1" ht="30" x14ac:dyDescent="0.25">
      <c r="A173" s="214" t="s">
        <v>149</v>
      </c>
      <c r="B173" s="213"/>
      <c r="C173" s="211"/>
      <c r="D173" s="211"/>
      <c r="E173" s="211"/>
      <c r="F173" s="211"/>
    </row>
    <row r="174" spans="1:6" s="212" customFormat="1" x14ac:dyDescent="0.25">
      <c r="A174" s="33" t="s">
        <v>150</v>
      </c>
      <c r="B174" s="213"/>
      <c r="C174" s="211">
        <v>1</v>
      </c>
      <c r="D174" s="211"/>
      <c r="E174" s="211"/>
      <c r="F174" s="211"/>
    </row>
    <row r="175" spans="1:6" s="188" customFormat="1" x14ac:dyDescent="0.25">
      <c r="A175" s="35" t="s">
        <v>82</v>
      </c>
      <c r="B175" s="32"/>
      <c r="C175" s="23">
        <v>7</v>
      </c>
      <c r="D175" s="23"/>
      <c r="E175" s="23"/>
      <c r="F175" s="23"/>
    </row>
    <row r="176" spans="1:6" s="212" customFormat="1" x14ac:dyDescent="0.25">
      <c r="A176" s="127" t="s">
        <v>99</v>
      </c>
      <c r="B176" s="215"/>
      <c r="C176" s="23"/>
      <c r="D176" s="211"/>
      <c r="E176" s="211"/>
      <c r="F176" s="211"/>
    </row>
    <row r="177" spans="1:7" s="212" customFormat="1" ht="15.75" customHeight="1" x14ac:dyDescent="0.25">
      <c r="A177" s="216" t="s">
        <v>151</v>
      </c>
      <c r="B177" s="217"/>
      <c r="C177" s="213">
        <f>C170+ROUND(C175*3.2,0)</f>
        <v>23</v>
      </c>
      <c r="D177" s="218"/>
      <c r="E177" s="218"/>
      <c r="F177" s="161"/>
    </row>
    <row r="178" spans="1:7" s="212" customFormat="1" ht="15.75" customHeight="1" x14ac:dyDescent="0.25">
      <c r="A178" s="31" t="s">
        <v>102</v>
      </c>
      <c r="B178" s="32"/>
      <c r="C178" s="23"/>
      <c r="D178" s="218"/>
      <c r="E178" s="218"/>
      <c r="F178" s="161"/>
    </row>
    <row r="179" spans="1:7" s="212" customFormat="1" ht="15.75" customHeight="1" x14ac:dyDescent="0.25">
      <c r="A179" s="33" t="s">
        <v>84</v>
      </c>
      <c r="B179" s="32"/>
      <c r="C179" s="23">
        <f>SUM(C180,C181,C188,C194,C195,C196,C197)</f>
        <v>42</v>
      </c>
      <c r="D179" s="218"/>
      <c r="E179" s="218"/>
      <c r="F179" s="161"/>
    </row>
    <row r="180" spans="1:7" s="212" customFormat="1" ht="15.75" customHeight="1" x14ac:dyDescent="0.25">
      <c r="A180" s="33" t="s">
        <v>147</v>
      </c>
      <c r="B180" s="32"/>
      <c r="C180" s="23"/>
      <c r="D180" s="218"/>
      <c r="E180" s="218"/>
      <c r="F180" s="161"/>
    </row>
    <row r="181" spans="1:7" s="212" customFormat="1" ht="15.75" customHeight="1" x14ac:dyDescent="0.25">
      <c r="A181" s="214" t="s">
        <v>152</v>
      </c>
      <c r="B181" s="32"/>
      <c r="C181" s="23">
        <f>C182+C183+C184+C186</f>
        <v>0</v>
      </c>
      <c r="D181" s="218"/>
      <c r="E181" s="218"/>
      <c r="F181" s="161"/>
    </row>
    <row r="182" spans="1:7" s="212" customFormat="1" ht="19.5" customHeight="1" x14ac:dyDescent="0.25">
      <c r="A182" s="219" t="s">
        <v>153</v>
      </c>
      <c r="B182" s="32"/>
      <c r="C182" s="211"/>
      <c r="D182" s="218"/>
      <c r="E182" s="218"/>
      <c r="F182" s="161"/>
    </row>
    <row r="183" spans="1:7" s="212" customFormat="1" ht="15.75" customHeight="1" x14ac:dyDescent="0.25">
      <c r="A183" s="219" t="s">
        <v>154</v>
      </c>
      <c r="B183" s="32"/>
      <c r="C183" s="211"/>
      <c r="D183" s="218"/>
      <c r="E183" s="218"/>
      <c r="F183" s="161"/>
    </row>
    <row r="184" spans="1:7" s="212" customFormat="1" ht="30.75" customHeight="1" x14ac:dyDescent="0.25">
      <c r="A184" s="219" t="s">
        <v>155</v>
      </c>
      <c r="B184" s="32"/>
      <c r="C184" s="211"/>
      <c r="D184" s="218"/>
      <c r="E184" s="218"/>
      <c r="F184" s="161"/>
    </row>
    <row r="185" spans="1:7" s="212" customFormat="1" x14ac:dyDescent="0.25">
      <c r="A185" s="219" t="s">
        <v>156</v>
      </c>
      <c r="B185" s="32"/>
      <c r="C185" s="211"/>
      <c r="D185" s="218"/>
      <c r="E185" s="218"/>
      <c r="F185" s="161"/>
    </row>
    <row r="186" spans="1:7" s="212" customFormat="1" ht="30" x14ac:dyDescent="0.25">
      <c r="A186" s="219" t="s">
        <v>157</v>
      </c>
      <c r="B186" s="32"/>
      <c r="C186" s="211"/>
      <c r="D186" s="218"/>
      <c r="E186" s="218"/>
      <c r="F186" s="161"/>
    </row>
    <row r="187" spans="1:7" s="212" customFormat="1" x14ac:dyDescent="0.25">
      <c r="A187" s="219" t="s">
        <v>156</v>
      </c>
      <c r="B187" s="32"/>
      <c r="C187" s="220"/>
      <c r="D187" s="218"/>
      <c r="E187" s="218"/>
      <c r="F187" s="161"/>
    </row>
    <row r="188" spans="1:7" s="212" customFormat="1" ht="30" customHeight="1" x14ac:dyDescent="0.25">
      <c r="A188" s="214" t="s">
        <v>158</v>
      </c>
      <c r="B188" s="32"/>
      <c r="C188" s="23">
        <f>SUM(C189,C190,C192)</f>
        <v>42</v>
      </c>
      <c r="D188" s="218"/>
      <c r="E188" s="218"/>
      <c r="F188" s="161"/>
    </row>
    <row r="189" spans="1:7" s="212" customFormat="1" ht="30" x14ac:dyDescent="0.25">
      <c r="A189" s="219" t="s">
        <v>159</v>
      </c>
      <c r="B189" s="32"/>
      <c r="C189" s="211"/>
      <c r="D189" s="218"/>
      <c r="E189" s="218"/>
      <c r="F189" s="161"/>
    </row>
    <row r="190" spans="1:7" s="212" customFormat="1" ht="45" x14ac:dyDescent="0.25">
      <c r="A190" s="219" t="s">
        <v>160</v>
      </c>
      <c r="B190" s="32"/>
      <c r="C190" s="211">
        <v>40</v>
      </c>
      <c r="D190" s="218"/>
      <c r="E190" s="218"/>
      <c r="F190" s="161"/>
      <c r="G190" s="238"/>
    </row>
    <row r="191" spans="1:7" s="212" customFormat="1" x14ac:dyDescent="0.25">
      <c r="A191" s="219" t="s">
        <v>156</v>
      </c>
      <c r="B191" s="32"/>
      <c r="C191" s="211"/>
      <c r="D191" s="218"/>
      <c r="E191" s="218"/>
      <c r="F191" s="161"/>
    </row>
    <row r="192" spans="1:7" s="212" customFormat="1" ht="45" x14ac:dyDescent="0.25">
      <c r="A192" s="219" t="s">
        <v>161</v>
      </c>
      <c r="B192" s="32"/>
      <c r="C192" s="211">
        <v>2</v>
      </c>
      <c r="D192" s="218"/>
      <c r="E192" s="218"/>
      <c r="F192" s="161"/>
    </row>
    <row r="193" spans="1:6" s="212" customFormat="1" x14ac:dyDescent="0.25">
      <c r="A193" s="219" t="s">
        <v>156</v>
      </c>
      <c r="B193" s="32"/>
      <c r="C193" s="211"/>
      <c r="D193" s="218"/>
      <c r="E193" s="218"/>
      <c r="F193" s="161"/>
    </row>
    <row r="194" spans="1:6" s="212" customFormat="1" ht="31.5" customHeight="1" x14ac:dyDescent="0.25">
      <c r="A194" s="214" t="s">
        <v>162</v>
      </c>
      <c r="B194" s="32"/>
      <c r="C194" s="23"/>
      <c r="D194" s="218"/>
      <c r="E194" s="218"/>
      <c r="F194" s="161"/>
    </row>
    <row r="195" spans="1:6" s="212" customFormat="1" ht="30" x14ac:dyDescent="0.25">
      <c r="A195" s="33" t="s">
        <v>163</v>
      </c>
      <c r="B195" s="32"/>
      <c r="C195" s="23"/>
      <c r="D195" s="218"/>
      <c r="E195" s="218"/>
      <c r="F195" s="161"/>
    </row>
    <row r="196" spans="1:6" s="212" customFormat="1" ht="15.75" customHeight="1" x14ac:dyDescent="0.25">
      <c r="A196" s="214" t="s">
        <v>164</v>
      </c>
      <c r="B196" s="32"/>
      <c r="C196" s="23"/>
      <c r="D196" s="218"/>
      <c r="E196" s="218"/>
      <c r="F196" s="161"/>
    </row>
    <row r="197" spans="1:6" s="212" customFormat="1" ht="15.75" customHeight="1" x14ac:dyDescent="0.25">
      <c r="A197" s="33" t="s">
        <v>165</v>
      </c>
      <c r="B197" s="32"/>
      <c r="C197" s="23"/>
      <c r="D197" s="218"/>
      <c r="E197" s="218"/>
      <c r="F197" s="161"/>
    </row>
    <row r="198" spans="1:6" s="212" customFormat="1" x14ac:dyDescent="0.25">
      <c r="A198" s="35" t="s">
        <v>82</v>
      </c>
      <c r="B198" s="213"/>
      <c r="C198" s="211"/>
      <c r="D198" s="218"/>
      <c r="E198" s="218"/>
      <c r="F198" s="161"/>
    </row>
    <row r="199" spans="1:6" s="212" customFormat="1" x14ac:dyDescent="0.25">
      <c r="A199" s="127" t="s">
        <v>99</v>
      </c>
      <c r="B199" s="213"/>
      <c r="C199" s="220"/>
      <c r="D199" s="218"/>
      <c r="E199" s="218"/>
      <c r="F199" s="161"/>
    </row>
    <row r="200" spans="1:6" s="188" customFormat="1" ht="30" x14ac:dyDescent="0.25">
      <c r="A200" s="35" t="s">
        <v>83</v>
      </c>
      <c r="B200" s="32"/>
      <c r="C200" s="23">
        <v>2</v>
      </c>
      <c r="D200" s="23"/>
      <c r="E200" s="23"/>
      <c r="F200" s="23"/>
    </row>
    <row r="201" spans="1:6" s="212" customFormat="1" ht="15.75" customHeight="1" x14ac:dyDescent="0.25">
      <c r="A201" s="35" t="s">
        <v>166</v>
      </c>
      <c r="B201" s="32"/>
      <c r="C201" s="23"/>
      <c r="D201" s="218"/>
      <c r="E201" s="218"/>
      <c r="F201" s="161"/>
    </row>
    <row r="202" spans="1:6" s="212" customFormat="1" x14ac:dyDescent="0.25">
      <c r="A202" s="221" t="s">
        <v>167</v>
      </c>
      <c r="B202" s="32"/>
      <c r="C202" s="23"/>
      <c r="D202" s="218"/>
      <c r="E202" s="218"/>
      <c r="F202" s="161"/>
    </row>
    <row r="203" spans="1:6" s="212" customFormat="1" x14ac:dyDescent="0.25">
      <c r="A203" s="193" t="s">
        <v>101</v>
      </c>
      <c r="B203" s="32"/>
      <c r="C203" s="29">
        <f>C179+ROUND(C198*3.2,0)+C200</f>
        <v>44</v>
      </c>
      <c r="D203" s="218"/>
      <c r="E203" s="218"/>
      <c r="F203" s="161"/>
    </row>
    <row r="204" spans="1:6" s="212" customFormat="1" x14ac:dyDescent="0.25">
      <c r="A204" s="222" t="s">
        <v>100</v>
      </c>
      <c r="B204" s="32"/>
      <c r="C204" s="29">
        <f>SUM(C177,C203)</f>
        <v>67</v>
      </c>
      <c r="D204" s="218"/>
      <c r="E204" s="218"/>
      <c r="F204" s="161"/>
    </row>
    <row r="205" spans="1:6" s="212" customFormat="1" x14ac:dyDescent="0.25">
      <c r="A205" s="239" t="s">
        <v>85</v>
      </c>
      <c r="B205" s="32"/>
      <c r="C205" s="29"/>
      <c r="D205" s="240"/>
      <c r="E205" s="240"/>
      <c r="F205" s="29"/>
    </row>
    <row r="206" spans="1:6" s="212" customFormat="1" x14ac:dyDescent="0.25">
      <c r="A206" s="88" t="s">
        <v>41</v>
      </c>
      <c r="B206" s="32"/>
      <c r="C206" s="29"/>
      <c r="D206" s="240"/>
      <c r="E206" s="240"/>
      <c r="F206" s="29"/>
    </row>
    <row r="207" spans="1:6" s="188" customFormat="1" x14ac:dyDescent="0.25">
      <c r="A207" s="79" t="s">
        <v>7</v>
      </c>
      <c r="B207" s="241"/>
      <c r="C207" s="241"/>
      <c r="D207" s="23"/>
      <c r="E207" s="23"/>
      <c r="F207" s="23"/>
    </row>
    <row r="208" spans="1:6" s="188" customFormat="1" x14ac:dyDescent="0.25">
      <c r="A208" s="114" t="s">
        <v>62</v>
      </c>
      <c r="B208" s="241"/>
      <c r="C208" s="241"/>
      <c r="D208" s="23"/>
      <c r="E208" s="23"/>
      <c r="F208" s="23"/>
    </row>
    <row r="209" spans="1:6" s="188" customFormat="1" x14ac:dyDescent="0.25">
      <c r="A209" s="52" t="s">
        <v>215</v>
      </c>
      <c r="B209" s="191">
        <v>240</v>
      </c>
      <c r="C209" s="23">
        <v>4</v>
      </c>
      <c r="D209" s="192">
        <v>8</v>
      </c>
      <c r="E209" s="23">
        <f>ROUND(F209/B209,0)</f>
        <v>0</v>
      </c>
      <c r="F209" s="23">
        <v>32</v>
      </c>
    </row>
    <row r="210" spans="1:6" s="188" customFormat="1" x14ac:dyDescent="0.25">
      <c r="A210" s="52" t="s">
        <v>11</v>
      </c>
      <c r="B210" s="191">
        <v>240</v>
      </c>
      <c r="C210" s="23"/>
      <c r="D210" s="192">
        <v>3</v>
      </c>
      <c r="E210" s="23">
        <f>ROUND(F210/B210,0)</f>
        <v>0</v>
      </c>
      <c r="F210" s="23">
        <v>0</v>
      </c>
    </row>
    <row r="211" spans="1:6" s="188" customFormat="1" ht="18.75" customHeight="1" x14ac:dyDescent="0.25">
      <c r="A211" s="53" t="s">
        <v>95</v>
      </c>
      <c r="B211" s="191"/>
      <c r="C211" s="81">
        <f>C209+C210</f>
        <v>4</v>
      </c>
      <c r="D211" s="228">
        <f>F211/C211</f>
        <v>8</v>
      </c>
      <c r="E211" s="81">
        <f>E209+E210</f>
        <v>0</v>
      </c>
      <c r="F211" s="81">
        <v>32</v>
      </c>
    </row>
    <row r="212" spans="1:6" s="188" customFormat="1" ht="18.75" customHeight="1" x14ac:dyDescent="0.25">
      <c r="A212" s="229" t="s">
        <v>81</v>
      </c>
      <c r="B212" s="191"/>
      <c r="C212" s="29">
        <f t="shared" ref="C212" si="3">C211</f>
        <v>4</v>
      </c>
      <c r="D212" s="228">
        <f>F212/C212</f>
        <v>8</v>
      </c>
      <c r="E212" s="29">
        <f t="shared" ref="E212" si="4">E211</f>
        <v>0</v>
      </c>
      <c r="F212" s="29">
        <v>32</v>
      </c>
    </row>
    <row r="213" spans="1:6" ht="15.75" thickBot="1" x14ac:dyDescent="0.3">
      <c r="A213" s="178" t="s">
        <v>10</v>
      </c>
      <c r="B213" s="178"/>
      <c r="C213" s="242"/>
      <c r="D213" s="242"/>
      <c r="E213" s="242"/>
      <c r="F213" s="242"/>
    </row>
    <row r="214" spans="1:6" ht="15.75" thickBot="1" x14ac:dyDescent="0.3">
      <c r="A214" s="224"/>
      <c r="B214" s="191"/>
      <c r="C214" s="226"/>
      <c r="D214" s="226"/>
      <c r="E214" s="226"/>
      <c r="F214" s="226"/>
    </row>
    <row r="215" spans="1:6" ht="43.5" x14ac:dyDescent="0.25">
      <c r="A215" s="243" t="s">
        <v>104</v>
      </c>
      <c r="B215" s="244"/>
      <c r="C215" s="226"/>
      <c r="D215" s="226"/>
      <c r="E215" s="226"/>
      <c r="F215" s="226"/>
    </row>
    <row r="216" spans="1:6" x14ac:dyDescent="0.25">
      <c r="A216" s="189" t="s">
        <v>4</v>
      </c>
      <c r="B216" s="245"/>
      <c r="C216" s="23"/>
      <c r="D216" s="246"/>
      <c r="E216" s="23"/>
      <c r="F216" s="23"/>
    </row>
    <row r="217" spans="1:6" x14ac:dyDescent="0.25">
      <c r="A217" s="20" t="s">
        <v>61</v>
      </c>
      <c r="B217" s="247">
        <v>340</v>
      </c>
      <c r="C217" s="23">
        <v>30</v>
      </c>
      <c r="D217" s="248">
        <v>9.8000000000000007</v>
      </c>
      <c r="E217" s="23">
        <f t="shared" ref="E217:E229" si="5">ROUND(F217/B217,0)</f>
        <v>1</v>
      </c>
      <c r="F217" s="23">
        <v>294</v>
      </c>
    </row>
    <row r="218" spans="1:6" x14ac:dyDescent="0.25">
      <c r="A218" s="20" t="s">
        <v>47</v>
      </c>
      <c r="B218" s="247">
        <v>340</v>
      </c>
      <c r="C218" s="23">
        <v>10</v>
      </c>
      <c r="D218" s="248">
        <v>11.4</v>
      </c>
      <c r="E218" s="23">
        <f t="shared" si="5"/>
        <v>0</v>
      </c>
      <c r="F218" s="23">
        <v>114</v>
      </c>
    </row>
    <row r="219" spans="1:6" x14ac:dyDescent="0.25">
      <c r="A219" s="20" t="s">
        <v>21</v>
      </c>
      <c r="B219" s="247">
        <v>340</v>
      </c>
      <c r="C219" s="23">
        <v>5</v>
      </c>
      <c r="D219" s="248">
        <v>6.3</v>
      </c>
      <c r="E219" s="23">
        <f t="shared" si="5"/>
        <v>0</v>
      </c>
      <c r="F219" s="23">
        <v>32</v>
      </c>
    </row>
    <row r="220" spans="1:6" x14ac:dyDescent="0.25">
      <c r="A220" s="20" t="s">
        <v>20</v>
      </c>
      <c r="B220" s="247">
        <v>340</v>
      </c>
      <c r="C220" s="23">
        <v>40</v>
      </c>
      <c r="D220" s="248">
        <v>10.8</v>
      </c>
      <c r="E220" s="23">
        <f t="shared" si="5"/>
        <v>1</v>
      </c>
      <c r="F220" s="23">
        <v>432</v>
      </c>
    </row>
    <row r="221" spans="1:6" x14ac:dyDescent="0.25">
      <c r="A221" s="20" t="s">
        <v>46</v>
      </c>
      <c r="B221" s="247">
        <v>340</v>
      </c>
      <c r="C221" s="23">
        <v>20</v>
      </c>
      <c r="D221" s="248">
        <v>8.5</v>
      </c>
      <c r="E221" s="23">
        <f t="shared" si="5"/>
        <v>1</v>
      </c>
      <c r="F221" s="23">
        <v>170</v>
      </c>
    </row>
    <row r="222" spans="1:6" x14ac:dyDescent="0.25">
      <c r="A222" s="20" t="s">
        <v>30</v>
      </c>
      <c r="B222" s="247">
        <v>340</v>
      </c>
      <c r="C222" s="23">
        <v>3</v>
      </c>
      <c r="D222" s="248">
        <v>10.8</v>
      </c>
      <c r="E222" s="23">
        <f t="shared" si="5"/>
        <v>0</v>
      </c>
      <c r="F222" s="23">
        <v>32</v>
      </c>
    </row>
    <row r="223" spans="1:6" x14ac:dyDescent="0.25">
      <c r="A223" s="20" t="s">
        <v>13</v>
      </c>
      <c r="B223" s="247">
        <v>340</v>
      </c>
      <c r="C223" s="23">
        <v>7</v>
      </c>
      <c r="D223" s="248">
        <v>11.1</v>
      </c>
      <c r="E223" s="23">
        <f t="shared" si="5"/>
        <v>0</v>
      </c>
      <c r="F223" s="23">
        <v>78</v>
      </c>
    </row>
    <row r="224" spans="1:6" x14ac:dyDescent="0.25">
      <c r="A224" s="20" t="s">
        <v>19</v>
      </c>
      <c r="B224" s="247">
        <v>340</v>
      </c>
      <c r="C224" s="23">
        <v>10</v>
      </c>
      <c r="D224" s="248">
        <v>10.1</v>
      </c>
      <c r="E224" s="23">
        <f t="shared" si="5"/>
        <v>0</v>
      </c>
      <c r="F224" s="23">
        <v>101</v>
      </c>
    </row>
    <row r="225" spans="1:6" x14ac:dyDescent="0.25">
      <c r="A225" s="20" t="s">
        <v>12</v>
      </c>
      <c r="B225" s="247">
        <v>340</v>
      </c>
      <c r="C225" s="23">
        <v>20</v>
      </c>
      <c r="D225" s="248">
        <v>8.1999999999999993</v>
      </c>
      <c r="E225" s="23">
        <f t="shared" si="5"/>
        <v>0</v>
      </c>
      <c r="F225" s="23">
        <v>164</v>
      </c>
    </row>
    <row r="226" spans="1:6" x14ac:dyDescent="0.25">
      <c r="A226" s="74" t="s">
        <v>51</v>
      </c>
      <c r="B226" s="247">
        <v>340</v>
      </c>
      <c r="C226" s="23">
        <v>15</v>
      </c>
      <c r="D226" s="248">
        <v>11</v>
      </c>
      <c r="E226" s="23">
        <f t="shared" si="5"/>
        <v>0</v>
      </c>
      <c r="F226" s="23">
        <v>165</v>
      </c>
    </row>
    <row r="227" spans="1:6" x14ac:dyDescent="0.25">
      <c r="A227" s="74" t="s">
        <v>27</v>
      </c>
      <c r="B227" s="247">
        <v>340</v>
      </c>
      <c r="C227" s="23">
        <v>3</v>
      </c>
      <c r="D227" s="248">
        <v>8.5</v>
      </c>
      <c r="E227" s="23">
        <f t="shared" si="5"/>
        <v>0</v>
      </c>
      <c r="F227" s="23">
        <v>26</v>
      </c>
    </row>
    <row r="228" spans="1:6" x14ac:dyDescent="0.25">
      <c r="A228" s="249" t="s">
        <v>52</v>
      </c>
      <c r="B228" s="247">
        <v>340</v>
      </c>
      <c r="C228" s="23">
        <v>2</v>
      </c>
      <c r="D228" s="248">
        <v>11.5</v>
      </c>
      <c r="E228" s="23">
        <f t="shared" si="5"/>
        <v>0</v>
      </c>
      <c r="F228" s="23">
        <v>23</v>
      </c>
    </row>
    <row r="229" spans="1:6" x14ac:dyDescent="0.25">
      <c r="A229" s="20" t="s">
        <v>92</v>
      </c>
      <c r="B229" s="21">
        <v>340</v>
      </c>
      <c r="C229" s="23"/>
      <c r="D229" s="250">
        <v>16.5</v>
      </c>
      <c r="E229" s="23">
        <f t="shared" si="5"/>
        <v>0</v>
      </c>
      <c r="F229" s="23">
        <v>0</v>
      </c>
    </row>
    <row r="230" spans="1:6" s="188" customFormat="1" ht="14.25" x14ac:dyDescent="0.2">
      <c r="A230" s="251" t="s">
        <v>5</v>
      </c>
      <c r="B230" s="252"/>
      <c r="C230" s="29">
        <f t="shared" ref="C230" si="6">SUM(C217:C229)</f>
        <v>165</v>
      </c>
      <c r="D230" s="28">
        <f>F230/C230</f>
        <v>9.8848484848484848</v>
      </c>
      <c r="E230" s="29">
        <f t="shared" ref="E230" si="7">SUM(E217:E229)</f>
        <v>3</v>
      </c>
      <c r="F230" s="29">
        <v>1631</v>
      </c>
    </row>
    <row r="231" spans="1:6" s="212" customFormat="1" ht="18.75" customHeight="1" x14ac:dyDescent="0.25">
      <c r="A231" s="31" t="s">
        <v>146</v>
      </c>
      <c r="B231" s="31"/>
      <c r="C231" s="210"/>
      <c r="D231" s="211"/>
      <c r="E231" s="211"/>
      <c r="F231" s="211"/>
    </row>
    <row r="232" spans="1:6" s="212" customFormat="1" x14ac:dyDescent="0.25">
      <c r="A232" s="33" t="s">
        <v>84</v>
      </c>
      <c r="B232" s="213"/>
      <c r="C232" s="211">
        <f>SUM(C233,C234,C235,C236)</f>
        <v>1146</v>
      </c>
      <c r="D232" s="211"/>
      <c r="E232" s="211"/>
      <c r="F232" s="211"/>
    </row>
    <row r="233" spans="1:6" s="212" customFormat="1" x14ac:dyDescent="0.25">
      <c r="A233" s="214" t="s">
        <v>147</v>
      </c>
      <c r="B233" s="213"/>
      <c r="C233" s="211"/>
      <c r="D233" s="211"/>
      <c r="E233" s="211"/>
      <c r="F233" s="211"/>
    </row>
    <row r="234" spans="1:6" s="212" customFormat="1" ht="17.25" customHeight="1" x14ac:dyDescent="0.25">
      <c r="A234" s="214" t="s">
        <v>148</v>
      </c>
      <c r="B234" s="213"/>
      <c r="C234" s="211"/>
      <c r="D234" s="23"/>
      <c r="E234" s="211"/>
      <c r="F234" s="211"/>
    </row>
    <row r="235" spans="1:6" s="212" customFormat="1" ht="30" x14ac:dyDescent="0.25">
      <c r="A235" s="214" t="s">
        <v>149</v>
      </c>
      <c r="B235" s="213"/>
      <c r="C235" s="211"/>
      <c r="D235" s="23"/>
      <c r="E235" s="211"/>
      <c r="F235" s="211"/>
    </row>
    <row r="236" spans="1:6" s="212" customFormat="1" x14ac:dyDescent="0.25">
      <c r="A236" s="33" t="s">
        <v>150</v>
      </c>
      <c r="B236" s="213"/>
      <c r="C236" s="211">
        <v>1146</v>
      </c>
      <c r="D236" s="23"/>
      <c r="E236" s="211"/>
      <c r="F236" s="211"/>
    </row>
    <row r="237" spans="1:6" s="188" customFormat="1" x14ac:dyDescent="0.25">
      <c r="A237" s="35" t="s">
        <v>82</v>
      </c>
      <c r="B237" s="32"/>
      <c r="C237" s="23">
        <f>C238+C239/8.5</f>
        <v>248.35294117647058</v>
      </c>
      <c r="D237" s="23"/>
      <c r="E237" s="211"/>
      <c r="F237" s="29"/>
    </row>
    <row r="238" spans="1:6" s="188" customFormat="1" x14ac:dyDescent="0.25">
      <c r="A238" s="35" t="s">
        <v>198</v>
      </c>
      <c r="B238" s="137"/>
      <c r="C238" s="23">
        <v>246</v>
      </c>
      <c r="D238" s="23"/>
      <c r="E238" s="211"/>
      <c r="F238" s="29"/>
    </row>
    <row r="239" spans="1:6" s="188" customFormat="1" x14ac:dyDescent="0.25">
      <c r="A239" s="35" t="s">
        <v>200</v>
      </c>
      <c r="B239" s="137"/>
      <c r="C239" s="23">
        <v>20</v>
      </c>
      <c r="D239" s="23"/>
      <c r="E239" s="211"/>
      <c r="F239" s="29"/>
    </row>
    <row r="240" spans="1:6" s="212" customFormat="1" x14ac:dyDescent="0.25">
      <c r="A240" s="127" t="s">
        <v>199</v>
      </c>
      <c r="B240" s="215"/>
      <c r="C240" s="23"/>
      <c r="D240" s="23"/>
      <c r="E240" s="211"/>
      <c r="F240" s="211"/>
    </row>
    <row r="241" spans="1:6" s="212" customFormat="1" ht="15.75" customHeight="1" x14ac:dyDescent="0.25">
      <c r="A241" s="216" t="s">
        <v>151</v>
      </c>
      <c r="B241" s="217"/>
      <c r="C241" s="213">
        <f>C232+ROUND(C237*3.2,0)</f>
        <v>1941</v>
      </c>
      <c r="D241" s="218"/>
      <c r="E241" s="218"/>
      <c r="F241" s="161"/>
    </row>
    <row r="242" spans="1:6" s="212" customFormat="1" ht="15.75" customHeight="1" x14ac:dyDescent="0.25">
      <c r="A242" s="31" t="s">
        <v>102</v>
      </c>
      <c r="B242" s="32"/>
      <c r="C242" s="23"/>
      <c r="D242" s="218"/>
      <c r="E242" s="218"/>
      <c r="F242" s="161"/>
    </row>
    <row r="243" spans="1:6" s="212" customFormat="1" ht="15.75" customHeight="1" x14ac:dyDescent="0.25">
      <c r="A243" s="33" t="s">
        <v>84</v>
      </c>
      <c r="B243" s="32"/>
      <c r="C243" s="23">
        <f>SUM(C244,C245,C252,C258,C259,C260,C261)</f>
        <v>532</v>
      </c>
      <c r="D243" s="218"/>
      <c r="E243" s="218"/>
      <c r="F243" s="161"/>
    </row>
    <row r="244" spans="1:6" s="212" customFormat="1" ht="15.75" customHeight="1" x14ac:dyDescent="0.25">
      <c r="A244" s="33" t="s">
        <v>147</v>
      </c>
      <c r="B244" s="32"/>
      <c r="C244" s="23"/>
      <c r="D244" s="218"/>
      <c r="E244" s="218"/>
      <c r="F244" s="161"/>
    </row>
    <row r="245" spans="1:6" s="212" customFormat="1" ht="15.75" customHeight="1" x14ac:dyDescent="0.25">
      <c r="A245" s="214" t="s">
        <v>152</v>
      </c>
      <c r="B245" s="32"/>
      <c r="C245" s="23">
        <f>C246+C247+C248+C250</f>
        <v>98</v>
      </c>
      <c r="D245" s="218"/>
      <c r="E245" s="218"/>
      <c r="F245" s="161"/>
    </row>
    <row r="246" spans="1:6" s="212" customFormat="1" ht="19.5" customHeight="1" x14ac:dyDescent="0.25">
      <c r="A246" s="219" t="s">
        <v>153</v>
      </c>
      <c r="B246" s="32"/>
      <c r="C246" s="211">
        <v>88</v>
      </c>
      <c r="D246" s="218"/>
      <c r="E246" s="218"/>
      <c r="F246" s="161"/>
    </row>
    <row r="247" spans="1:6" s="212" customFormat="1" ht="15.75" customHeight="1" x14ac:dyDescent="0.25">
      <c r="A247" s="219" t="s">
        <v>154</v>
      </c>
      <c r="B247" s="32"/>
      <c r="C247" s="211">
        <v>10</v>
      </c>
      <c r="D247" s="218"/>
      <c r="E247" s="218"/>
      <c r="F247" s="161"/>
    </row>
    <row r="248" spans="1:6" s="212" customFormat="1" ht="30.75" customHeight="1" x14ac:dyDescent="0.25">
      <c r="A248" s="219" t="s">
        <v>155</v>
      </c>
      <c r="B248" s="32"/>
      <c r="C248" s="211"/>
      <c r="D248" s="218"/>
      <c r="E248" s="218"/>
      <c r="F248" s="161"/>
    </row>
    <row r="249" spans="1:6" s="212" customFormat="1" x14ac:dyDescent="0.25">
      <c r="A249" s="219" t="s">
        <v>156</v>
      </c>
      <c r="B249" s="32"/>
      <c r="C249" s="211"/>
      <c r="D249" s="218"/>
      <c r="E249" s="218"/>
      <c r="F249" s="161"/>
    </row>
    <row r="250" spans="1:6" s="212" customFormat="1" ht="30" x14ac:dyDescent="0.25">
      <c r="A250" s="219" t="s">
        <v>157</v>
      </c>
      <c r="B250" s="32"/>
      <c r="C250" s="211"/>
      <c r="D250" s="218"/>
      <c r="E250" s="218"/>
      <c r="F250" s="161"/>
    </row>
    <row r="251" spans="1:6" s="212" customFormat="1" x14ac:dyDescent="0.25">
      <c r="A251" s="219" t="s">
        <v>156</v>
      </c>
      <c r="B251" s="32"/>
      <c r="C251" s="220"/>
      <c r="D251" s="218"/>
      <c r="E251" s="218"/>
      <c r="F251" s="161"/>
    </row>
    <row r="252" spans="1:6" s="212" customFormat="1" ht="30" customHeight="1" x14ac:dyDescent="0.25">
      <c r="A252" s="214" t="s">
        <v>158</v>
      </c>
      <c r="B252" s="32"/>
      <c r="C252" s="23">
        <f>SUM(C253,C254,C256)</f>
        <v>58</v>
      </c>
      <c r="D252" s="218"/>
      <c r="E252" s="218"/>
      <c r="F252" s="161"/>
    </row>
    <row r="253" spans="1:6" s="212" customFormat="1" ht="30" x14ac:dyDescent="0.25">
      <c r="A253" s="219" t="s">
        <v>159</v>
      </c>
      <c r="B253" s="32"/>
      <c r="C253" s="211">
        <v>47</v>
      </c>
      <c r="D253" s="218"/>
      <c r="E253" s="218"/>
      <c r="F253" s="161"/>
    </row>
    <row r="254" spans="1:6" s="212" customFormat="1" ht="45" x14ac:dyDescent="0.25">
      <c r="A254" s="219" t="s">
        <v>160</v>
      </c>
      <c r="B254" s="32"/>
      <c r="C254" s="211">
        <v>11</v>
      </c>
      <c r="D254" s="218"/>
      <c r="E254" s="218"/>
      <c r="F254" s="161"/>
    </row>
    <row r="255" spans="1:6" s="212" customFormat="1" x14ac:dyDescent="0.25">
      <c r="A255" s="219" t="s">
        <v>156</v>
      </c>
      <c r="B255" s="32"/>
      <c r="C255" s="211"/>
      <c r="D255" s="218"/>
      <c r="E255" s="218"/>
      <c r="F255" s="161"/>
    </row>
    <row r="256" spans="1:6" s="212" customFormat="1" ht="45" x14ac:dyDescent="0.25">
      <c r="A256" s="219" t="s">
        <v>161</v>
      </c>
      <c r="B256" s="32"/>
      <c r="C256" s="211"/>
      <c r="D256" s="218"/>
      <c r="E256" s="218"/>
      <c r="F256" s="161"/>
    </row>
    <row r="257" spans="1:6" s="212" customFormat="1" x14ac:dyDescent="0.25">
      <c r="A257" s="219" t="s">
        <v>156</v>
      </c>
      <c r="B257" s="32"/>
      <c r="C257" s="211"/>
      <c r="D257" s="218"/>
      <c r="E257" s="218"/>
      <c r="F257" s="161"/>
    </row>
    <row r="258" spans="1:6" s="212" customFormat="1" ht="31.5" customHeight="1" x14ac:dyDescent="0.25">
      <c r="A258" s="214" t="s">
        <v>162</v>
      </c>
      <c r="B258" s="32"/>
      <c r="C258" s="23"/>
      <c r="D258" s="218"/>
      <c r="E258" s="218"/>
      <c r="F258" s="161"/>
    </row>
    <row r="259" spans="1:6" s="212" customFormat="1" ht="30" x14ac:dyDescent="0.25">
      <c r="A259" s="33" t="s">
        <v>163</v>
      </c>
      <c r="B259" s="32"/>
      <c r="C259" s="23"/>
      <c r="D259" s="218"/>
      <c r="E259" s="218"/>
      <c r="F259" s="161"/>
    </row>
    <row r="260" spans="1:6" s="212" customFormat="1" ht="33.75" customHeight="1" x14ac:dyDescent="0.25">
      <c r="A260" s="214" t="s">
        <v>164</v>
      </c>
      <c r="B260" s="32"/>
      <c r="C260" s="23"/>
      <c r="D260" s="218"/>
      <c r="E260" s="218"/>
      <c r="F260" s="161"/>
    </row>
    <row r="261" spans="1:6" s="212" customFormat="1" ht="15.75" customHeight="1" x14ac:dyDescent="0.25">
      <c r="A261" s="33" t="s">
        <v>165</v>
      </c>
      <c r="B261" s="32"/>
      <c r="C261" s="23">
        <v>376</v>
      </c>
      <c r="D261" s="218"/>
      <c r="E261" s="218"/>
      <c r="F261" s="161"/>
    </row>
    <row r="262" spans="1:6" s="212" customFormat="1" x14ac:dyDescent="0.25">
      <c r="A262" s="35" t="s">
        <v>82</v>
      </c>
      <c r="B262" s="213"/>
      <c r="C262" s="211">
        <v>162</v>
      </c>
      <c r="D262" s="218"/>
      <c r="E262" s="218"/>
      <c r="F262" s="161"/>
    </row>
    <row r="263" spans="1:6" s="212" customFormat="1" x14ac:dyDescent="0.25">
      <c r="A263" s="127" t="s">
        <v>99</v>
      </c>
      <c r="B263" s="213"/>
      <c r="C263" s="220"/>
      <c r="D263" s="218"/>
      <c r="E263" s="218"/>
      <c r="F263" s="161"/>
    </row>
    <row r="264" spans="1:6" s="188" customFormat="1" ht="30" x14ac:dyDescent="0.25">
      <c r="A264" s="35" t="s">
        <v>83</v>
      </c>
      <c r="B264" s="32"/>
      <c r="C264" s="23">
        <v>190</v>
      </c>
      <c r="D264" s="28"/>
      <c r="E264" s="29"/>
      <c r="F264" s="29"/>
    </row>
    <row r="265" spans="1:6" s="212" customFormat="1" ht="15.75" customHeight="1" x14ac:dyDescent="0.25">
      <c r="A265" s="35" t="s">
        <v>166</v>
      </c>
      <c r="B265" s="32"/>
      <c r="C265" s="23"/>
      <c r="D265" s="218"/>
      <c r="E265" s="218"/>
      <c r="F265" s="161"/>
    </row>
    <row r="266" spans="1:6" s="212" customFormat="1" x14ac:dyDescent="0.25">
      <c r="A266" s="221" t="s">
        <v>167</v>
      </c>
      <c r="B266" s="32"/>
      <c r="C266" s="23"/>
      <c r="D266" s="218"/>
      <c r="E266" s="218"/>
      <c r="F266" s="161"/>
    </row>
    <row r="267" spans="1:6" s="212" customFormat="1" x14ac:dyDescent="0.25">
      <c r="A267" s="193" t="s">
        <v>101</v>
      </c>
      <c r="B267" s="32"/>
      <c r="C267" s="29">
        <f>C243+ROUND(C262*3.2,0)+C264</f>
        <v>1240</v>
      </c>
      <c r="D267" s="218"/>
      <c r="E267" s="218"/>
      <c r="F267" s="161"/>
    </row>
    <row r="268" spans="1:6" s="212" customFormat="1" x14ac:dyDescent="0.25">
      <c r="A268" s="222" t="s">
        <v>100</v>
      </c>
      <c r="B268" s="32"/>
      <c r="C268" s="29">
        <f>SUM(C241,C267)</f>
        <v>3181</v>
      </c>
      <c r="D268" s="218"/>
      <c r="E268" s="218"/>
      <c r="F268" s="161"/>
    </row>
    <row r="269" spans="1:6" s="212" customFormat="1" x14ac:dyDescent="0.25">
      <c r="A269" s="253" t="s">
        <v>85</v>
      </c>
      <c r="B269" s="137"/>
      <c r="C269" s="29"/>
      <c r="D269" s="218"/>
      <c r="E269" s="218"/>
      <c r="F269" s="29"/>
    </row>
    <row r="270" spans="1:6" s="212" customFormat="1" x14ac:dyDescent="0.25">
      <c r="A270" s="35" t="s">
        <v>209</v>
      </c>
      <c r="B270" s="137"/>
      <c r="C270" s="29"/>
      <c r="D270" s="218"/>
      <c r="E270" s="218"/>
      <c r="F270" s="29"/>
    </row>
    <row r="271" spans="1:6" s="212" customFormat="1" x14ac:dyDescent="0.25">
      <c r="A271" s="35" t="s">
        <v>105</v>
      </c>
      <c r="B271" s="137"/>
      <c r="C271" s="29"/>
      <c r="D271" s="218"/>
      <c r="E271" s="218"/>
      <c r="F271" s="29"/>
    </row>
    <row r="272" spans="1:6" s="212" customFormat="1" x14ac:dyDescent="0.25">
      <c r="A272" s="35" t="s">
        <v>29</v>
      </c>
      <c r="B272" s="137"/>
      <c r="C272" s="29"/>
      <c r="D272" s="218"/>
      <c r="E272" s="218"/>
      <c r="F272" s="29"/>
    </row>
    <row r="273" spans="1:6" s="212" customFormat="1" x14ac:dyDescent="0.25">
      <c r="A273" s="35" t="s">
        <v>42</v>
      </c>
      <c r="B273" s="137"/>
      <c r="C273" s="29"/>
      <c r="D273" s="218"/>
      <c r="E273" s="218"/>
      <c r="F273" s="29"/>
    </row>
    <row r="274" spans="1:6" s="188" customFormat="1" ht="15.75" customHeight="1" x14ac:dyDescent="0.25">
      <c r="A274" s="41" t="s">
        <v>7</v>
      </c>
      <c r="B274" s="23"/>
      <c r="C274" s="214"/>
      <c r="D274" s="214"/>
      <c r="E274" s="214"/>
      <c r="F274" s="23"/>
    </row>
    <row r="275" spans="1:6" s="188" customFormat="1" ht="15.75" customHeight="1" x14ac:dyDescent="0.25">
      <c r="A275" s="79" t="s">
        <v>93</v>
      </c>
      <c r="B275" s="214"/>
      <c r="C275" s="254"/>
      <c r="D275" s="214"/>
      <c r="E275" s="254"/>
      <c r="F275" s="23"/>
    </row>
    <row r="276" spans="1:6" s="188" customFormat="1" ht="15.75" customHeight="1" x14ac:dyDescent="0.25">
      <c r="A276" s="44" t="s">
        <v>8</v>
      </c>
      <c r="B276" s="214">
        <v>300</v>
      </c>
      <c r="C276" s="23"/>
      <c r="D276" s="255">
        <v>6</v>
      </c>
      <c r="E276" s="23">
        <f t="shared" ref="E276:E281" si="8">ROUND(F276/B276,0)</f>
        <v>0</v>
      </c>
      <c r="F276" s="23">
        <v>0</v>
      </c>
    </row>
    <row r="277" spans="1:6" s="188" customFormat="1" ht="15.75" customHeight="1" x14ac:dyDescent="0.25">
      <c r="A277" s="44" t="s">
        <v>46</v>
      </c>
      <c r="B277" s="214">
        <v>300</v>
      </c>
      <c r="C277" s="23">
        <v>2</v>
      </c>
      <c r="D277" s="255">
        <v>7</v>
      </c>
      <c r="E277" s="23">
        <f t="shared" si="8"/>
        <v>0</v>
      </c>
      <c r="F277" s="23">
        <v>14</v>
      </c>
    </row>
    <row r="278" spans="1:6" s="188" customFormat="1" ht="15.75" customHeight="1" x14ac:dyDescent="0.25">
      <c r="A278" s="44" t="s">
        <v>19</v>
      </c>
      <c r="B278" s="214">
        <v>300</v>
      </c>
      <c r="C278" s="23">
        <v>1</v>
      </c>
      <c r="D278" s="255">
        <v>7</v>
      </c>
      <c r="E278" s="23">
        <f t="shared" si="8"/>
        <v>0</v>
      </c>
      <c r="F278" s="23">
        <v>7</v>
      </c>
    </row>
    <row r="279" spans="1:6" s="188" customFormat="1" ht="14.25" customHeight="1" x14ac:dyDescent="0.25">
      <c r="A279" s="44" t="s">
        <v>30</v>
      </c>
      <c r="B279" s="214">
        <v>300</v>
      </c>
      <c r="C279" s="23">
        <v>1</v>
      </c>
      <c r="D279" s="255">
        <v>7</v>
      </c>
      <c r="E279" s="23">
        <f t="shared" si="8"/>
        <v>0</v>
      </c>
      <c r="F279" s="23">
        <v>7</v>
      </c>
    </row>
    <row r="280" spans="1:6" s="188" customFormat="1" ht="17.25" customHeight="1" x14ac:dyDescent="0.25">
      <c r="A280" s="44" t="s">
        <v>40</v>
      </c>
      <c r="B280" s="214">
        <v>300</v>
      </c>
      <c r="C280" s="23"/>
      <c r="D280" s="255">
        <v>6</v>
      </c>
      <c r="E280" s="23">
        <f t="shared" si="8"/>
        <v>0</v>
      </c>
      <c r="F280" s="23">
        <v>0</v>
      </c>
    </row>
    <row r="281" spans="1:6" s="188" customFormat="1" ht="16.5" customHeight="1" x14ac:dyDescent="0.25">
      <c r="A281" s="44" t="s">
        <v>52</v>
      </c>
      <c r="B281" s="214">
        <v>300</v>
      </c>
      <c r="C281" s="23">
        <v>1</v>
      </c>
      <c r="D281" s="255">
        <v>9</v>
      </c>
      <c r="E281" s="23">
        <f t="shared" si="8"/>
        <v>0</v>
      </c>
      <c r="F281" s="23">
        <v>9</v>
      </c>
    </row>
    <row r="282" spans="1:6" s="188" customFormat="1" x14ac:dyDescent="0.25">
      <c r="A282" s="53" t="s">
        <v>9</v>
      </c>
      <c r="B282" s="214"/>
      <c r="C282" s="81">
        <f>SUM(C276:C281)</f>
        <v>5</v>
      </c>
      <c r="D282" s="28">
        <f>F282/C282</f>
        <v>7.4</v>
      </c>
      <c r="E282" s="256">
        <f>SUM(E276:E281)</f>
        <v>0</v>
      </c>
      <c r="F282" s="29">
        <v>37</v>
      </c>
    </row>
    <row r="283" spans="1:6" s="188" customFormat="1" x14ac:dyDescent="0.25">
      <c r="A283" s="114" t="s">
        <v>62</v>
      </c>
      <c r="B283" s="214"/>
      <c r="C283" s="81"/>
      <c r="D283" s="28"/>
      <c r="E283" s="257"/>
      <c r="F283" s="29"/>
    </row>
    <row r="284" spans="1:6" s="188" customFormat="1" x14ac:dyDescent="0.25">
      <c r="A284" s="52" t="s">
        <v>33</v>
      </c>
      <c r="B284" s="258">
        <v>240</v>
      </c>
      <c r="C284" s="211">
        <v>53</v>
      </c>
      <c r="D284" s="259">
        <v>8</v>
      </c>
      <c r="E284" s="23">
        <f>ROUND(F284/B284,0)</f>
        <v>2</v>
      </c>
      <c r="F284" s="23">
        <v>424</v>
      </c>
    </row>
    <row r="285" spans="1:6" s="188" customFormat="1" x14ac:dyDescent="0.25">
      <c r="A285" s="20" t="s">
        <v>61</v>
      </c>
      <c r="B285" s="258">
        <v>240</v>
      </c>
      <c r="C285" s="220">
        <v>1</v>
      </c>
      <c r="D285" s="260">
        <v>3</v>
      </c>
      <c r="E285" s="23">
        <f>ROUND(F285/B285,0)</f>
        <v>0</v>
      </c>
      <c r="F285" s="23">
        <v>3</v>
      </c>
    </row>
    <row r="286" spans="1:6" s="188" customFormat="1" x14ac:dyDescent="0.25">
      <c r="A286" s="261" t="s">
        <v>95</v>
      </c>
      <c r="B286" s="258"/>
      <c r="C286" s="262">
        <f>C284+C285</f>
        <v>54</v>
      </c>
      <c r="D286" s="28">
        <f t="shared" ref="D286:D287" si="9">F286/C286</f>
        <v>7.9074074074074074</v>
      </c>
      <c r="E286" s="256">
        <f>E284+E285</f>
        <v>2</v>
      </c>
      <c r="F286" s="263">
        <v>427</v>
      </c>
    </row>
    <row r="287" spans="1:6" s="188" customFormat="1" ht="18" customHeight="1" x14ac:dyDescent="0.25">
      <c r="A287" s="264" t="s">
        <v>81</v>
      </c>
      <c r="B287" s="258"/>
      <c r="C287" s="29">
        <f>C282+C286</f>
        <v>59</v>
      </c>
      <c r="D287" s="28">
        <f t="shared" si="9"/>
        <v>7.8644067796610173</v>
      </c>
      <c r="E287" s="29">
        <f>E282+E286</f>
        <v>2</v>
      </c>
      <c r="F287" s="161">
        <v>464</v>
      </c>
    </row>
    <row r="288" spans="1:6" s="188" customFormat="1" ht="30" customHeight="1" x14ac:dyDescent="0.25">
      <c r="A288" s="59" t="s">
        <v>109</v>
      </c>
      <c r="B288" s="252"/>
      <c r="C288" s="265">
        <v>5</v>
      </c>
      <c r="D288" s="266"/>
      <c r="E288" s="81"/>
      <c r="F288" s="81"/>
    </row>
    <row r="289" spans="1:6" ht="15.75" thickBot="1" x14ac:dyDescent="0.3">
      <c r="A289" s="144" t="s">
        <v>10</v>
      </c>
      <c r="B289" s="267"/>
      <c r="C289" s="145"/>
      <c r="D289" s="145"/>
      <c r="E289" s="145"/>
      <c r="F289" s="145"/>
    </row>
  </sheetData>
  <mergeCells count="6">
    <mergeCell ref="A1:F2"/>
    <mergeCell ref="F4:F6"/>
    <mergeCell ref="C4:C6"/>
    <mergeCell ref="B4:B6"/>
    <mergeCell ref="D4:D6"/>
    <mergeCell ref="E4:E6"/>
  </mergeCells>
  <pageMargins left="0.39370078740157483" right="0" top="0.19685039370078741" bottom="0.19685039370078741" header="0" footer="0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37"/>
  <sheetViews>
    <sheetView zoomScale="80" zoomScaleNormal="80" zoomScaleSheetLayoutView="80" workbookViewId="0">
      <pane ySplit="7" topLeftCell="A8" activePane="bottomLeft" state="frozen"/>
      <selection activeCell="B1" sqref="B1"/>
      <selection pane="bottomLeft" activeCell="C47" sqref="C47"/>
    </sheetView>
  </sheetViews>
  <sheetFormatPr defaultColWidth="15.7109375" defaultRowHeight="15" x14ac:dyDescent="0.25"/>
  <cols>
    <col min="1" max="1" width="47.140625" style="1" customWidth="1"/>
    <col min="2" max="2" width="9.5703125" style="1" customWidth="1"/>
    <col min="3" max="3" width="12.85546875" style="1" customWidth="1"/>
    <col min="4" max="4" width="12.28515625" style="1" customWidth="1"/>
    <col min="5" max="5" width="10.140625" style="1" customWidth="1"/>
    <col min="6" max="6" width="11.7109375" style="1" customWidth="1"/>
    <col min="7" max="8" width="11.5703125" style="1" hidden="1" customWidth="1"/>
    <col min="9" max="16384" width="15.7109375" style="1"/>
  </cols>
  <sheetData>
    <row r="1" spans="1:11" ht="15" customHeight="1" x14ac:dyDescent="0.25">
      <c r="A1" s="310" t="s">
        <v>210</v>
      </c>
      <c r="B1" s="311"/>
      <c r="C1" s="311"/>
      <c r="D1" s="311"/>
      <c r="E1" s="311"/>
      <c r="F1" s="311"/>
    </row>
    <row r="2" spans="1:11" ht="36" customHeight="1" x14ac:dyDescent="0.25">
      <c r="A2" s="311"/>
      <c r="B2" s="311"/>
      <c r="C2" s="311"/>
      <c r="D2" s="311"/>
      <c r="E2" s="311"/>
      <c r="F2" s="311"/>
    </row>
    <row r="3" spans="1:11" ht="15.75" thickBot="1" x14ac:dyDescent="0.3"/>
    <row r="4" spans="1:11" ht="33.75" customHeight="1" thickBot="1" x14ac:dyDescent="0.35">
      <c r="A4" s="6" t="s">
        <v>113</v>
      </c>
      <c r="B4" s="315" t="s">
        <v>1</v>
      </c>
      <c r="C4" s="315" t="s">
        <v>195</v>
      </c>
      <c r="D4" s="325" t="s">
        <v>0</v>
      </c>
      <c r="E4" s="315" t="s">
        <v>2</v>
      </c>
      <c r="F4" s="318" t="s">
        <v>122</v>
      </c>
      <c r="G4" s="328" t="s">
        <v>121</v>
      </c>
      <c r="H4" s="329"/>
    </row>
    <row r="5" spans="1:11" ht="19.5" customHeight="1" x14ac:dyDescent="0.3">
      <c r="A5" s="7"/>
      <c r="B5" s="316"/>
      <c r="C5" s="316"/>
      <c r="D5" s="326"/>
      <c r="E5" s="316"/>
      <c r="F5" s="319"/>
      <c r="G5" s="315" t="s">
        <v>119</v>
      </c>
      <c r="H5" s="330" t="s">
        <v>120</v>
      </c>
    </row>
    <row r="6" spans="1:11" ht="21" customHeight="1" thickBot="1" x14ac:dyDescent="0.3">
      <c r="A6" s="8" t="s">
        <v>3</v>
      </c>
      <c r="B6" s="317"/>
      <c r="C6" s="317"/>
      <c r="D6" s="327"/>
      <c r="E6" s="317"/>
      <c r="F6" s="320"/>
      <c r="G6" s="317"/>
      <c r="H6" s="331"/>
      <c r="K6" s="1" t="s">
        <v>143</v>
      </c>
    </row>
    <row r="7" spans="1:11" ht="15.75" thickBot="1" x14ac:dyDescent="0.3">
      <c r="A7" s="9">
        <v>1</v>
      </c>
      <c r="B7" s="10">
        <v>2</v>
      </c>
      <c r="C7" s="10">
        <v>3</v>
      </c>
      <c r="D7" s="11">
        <v>4</v>
      </c>
      <c r="E7" s="11">
        <v>5</v>
      </c>
      <c r="F7" s="11">
        <v>6</v>
      </c>
    </row>
    <row r="8" spans="1:11" ht="23.25" customHeight="1" x14ac:dyDescent="0.25">
      <c r="A8" s="268" t="s">
        <v>70</v>
      </c>
      <c r="B8" s="115"/>
      <c r="C8" s="115"/>
      <c r="D8" s="269"/>
      <c r="E8" s="269"/>
      <c r="F8" s="269"/>
      <c r="G8" s="269"/>
      <c r="H8" s="270"/>
    </row>
    <row r="9" spans="1:11" ht="20.25" customHeight="1" x14ac:dyDescent="0.25">
      <c r="A9" s="17" t="s">
        <v>4</v>
      </c>
      <c r="B9" s="18"/>
      <c r="C9" s="115"/>
      <c r="D9" s="23"/>
      <c r="E9" s="23"/>
      <c r="F9" s="23"/>
      <c r="G9" s="23"/>
      <c r="H9" s="271"/>
    </row>
    <row r="10" spans="1:11" x14ac:dyDescent="0.25">
      <c r="A10" s="20" t="s">
        <v>32</v>
      </c>
      <c r="B10" s="272">
        <v>340</v>
      </c>
      <c r="C10" s="172">
        <v>10</v>
      </c>
      <c r="D10" s="173">
        <v>11</v>
      </c>
      <c r="E10" s="23">
        <f t="shared" ref="E10:E22" si="0">ROUND(G10/B10,0)</f>
        <v>0</v>
      </c>
      <c r="F10" s="23">
        <f t="shared" ref="F10:F22" si="1">ROUND(C10*D10,0)</f>
        <v>110</v>
      </c>
      <c r="G10" s="23">
        <v>110</v>
      </c>
      <c r="H10" s="271" t="e">
        <f>ROUND(#REF!*D10,0)</f>
        <v>#REF!</v>
      </c>
    </row>
    <row r="11" spans="1:11" x14ac:dyDescent="0.25">
      <c r="A11" s="20" t="s">
        <v>33</v>
      </c>
      <c r="B11" s="272">
        <v>340</v>
      </c>
      <c r="C11" s="172">
        <v>1</v>
      </c>
      <c r="D11" s="173">
        <v>11</v>
      </c>
      <c r="E11" s="23">
        <f t="shared" si="0"/>
        <v>0</v>
      </c>
      <c r="F11" s="23">
        <f t="shared" si="1"/>
        <v>11</v>
      </c>
      <c r="G11" s="23">
        <v>11</v>
      </c>
      <c r="H11" s="271" t="e">
        <f>ROUND(#REF!*D11,0)</f>
        <v>#REF!</v>
      </c>
    </row>
    <row r="12" spans="1:11" x14ac:dyDescent="0.25">
      <c r="A12" s="20" t="s">
        <v>34</v>
      </c>
      <c r="B12" s="272">
        <v>340</v>
      </c>
      <c r="C12" s="172">
        <v>3</v>
      </c>
      <c r="D12" s="173">
        <v>13</v>
      </c>
      <c r="E12" s="23">
        <f t="shared" si="0"/>
        <v>0</v>
      </c>
      <c r="F12" s="23">
        <f t="shared" si="1"/>
        <v>39</v>
      </c>
      <c r="G12" s="23">
        <v>39</v>
      </c>
      <c r="H12" s="271" t="e">
        <f>ROUND(#REF!*D12,0)</f>
        <v>#REF!</v>
      </c>
    </row>
    <row r="13" spans="1:11" x14ac:dyDescent="0.25">
      <c r="A13" s="20" t="s">
        <v>30</v>
      </c>
      <c r="B13" s="272">
        <v>340</v>
      </c>
      <c r="C13" s="172">
        <v>8</v>
      </c>
      <c r="D13" s="173">
        <v>11.8</v>
      </c>
      <c r="E13" s="23">
        <f t="shared" si="0"/>
        <v>0</v>
      </c>
      <c r="F13" s="23">
        <f t="shared" si="1"/>
        <v>94</v>
      </c>
      <c r="G13" s="23">
        <v>94</v>
      </c>
      <c r="H13" s="271" t="e">
        <f>ROUND(#REF!*D13,0)</f>
        <v>#REF!</v>
      </c>
    </row>
    <row r="14" spans="1:11" x14ac:dyDescent="0.25">
      <c r="A14" s="20" t="s">
        <v>35</v>
      </c>
      <c r="B14" s="272">
        <v>340</v>
      </c>
      <c r="C14" s="172">
        <v>8</v>
      </c>
      <c r="D14" s="173">
        <v>10</v>
      </c>
      <c r="E14" s="23">
        <f t="shared" si="0"/>
        <v>0</v>
      </c>
      <c r="F14" s="23">
        <f t="shared" si="1"/>
        <v>80</v>
      </c>
      <c r="G14" s="23">
        <v>80</v>
      </c>
      <c r="H14" s="271" t="e">
        <f>ROUND(#REF!*D14,0)</f>
        <v>#REF!</v>
      </c>
    </row>
    <row r="15" spans="1:11" x14ac:dyDescent="0.25">
      <c r="A15" s="20" t="s">
        <v>61</v>
      </c>
      <c r="B15" s="272">
        <v>340</v>
      </c>
      <c r="C15" s="172">
        <v>11</v>
      </c>
      <c r="D15" s="173">
        <v>8.9</v>
      </c>
      <c r="E15" s="23">
        <f t="shared" si="0"/>
        <v>0</v>
      </c>
      <c r="F15" s="23">
        <f t="shared" si="1"/>
        <v>98</v>
      </c>
      <c r="G15" s="23">
        <v>98</v>
      </c>
      <c r="H15" s="271" t="e">
        <f>ROUND(#REF!*D15,0)</f>
        <v>#REF!</v>
      </c>
    </row>
    <row r="16" spans="1:11" x14ac:dyDescent="0.25">
      <c r="A16" s="20" t="s">
        <v>47</v>
      </c>
      <c r="B16" s="272">
        <v>340</v>
      </c>
      <c r="C16" s="172">
        <v>5</v>
      </c>
      <c r="D16" s="173">
        <v>12.4</v>
      </c>
      <c r="E16" s="23">
        <f t="shared" si="0"/>
        <v>0</v>
      </c>
      <c r="F16" s="23">
        <f t="shared" si="1"/>
        <v>62</v>
      </c>
      <c r="G16" s="23">
        <v>62</v>
      </c>
      <c r="H16" s="271" t="e">
        <f>ROUND(#REF!*D16,0)</f>
        <v>#REF!</v>
      </c>
    </row>
    <row r="17" spans="1:8" x14ac:dyDescent="0.25">
      <c r="A17" s="20" t="s">
        <v>55</v>
      </c>
      <c r="B17" s="272">
        <v>340</v>
      </c>
      <c r="C17" s="172">
        <v>1</v>
      </c>
      <c r="D17" s="173">
        <v>17.399999999999999</v>
      </c>
      <c r="E17" s="23">
        <f t="shared" si="0"/>
        <v>0</v>
      </c>
      <c r="F17" s="23">
        <f t="shared" si="1"/>
        <v>17</v>
      </c>
      <c r="G17" s="23">
        <v>17</v>
      </c>
      <c r="H17" s="271" t="e">
        <f>ROUND(#REF!*D17,0)</f>
        <v>#REF!</v>
      </c>
    </row>
    <row r="18" spans="1:8" x14ac:dyDescent="0.25">
      <c r="A18" s="20" t="s">
        <v>36</v>
      </c>
      <c r="B18" s="272">
        <v>340</v>
      </c>
      <c r="C18" s="172">
        <v>1</v>
      </c>
      <c r="D18" s="173">
        <v>12.1</v>
      </c>
      <c r="E18" s="23">
        <f t="shared" si="0"/>
        <v>0</v>
      </c>
      <c r="F18" s="23">
        <f t="shared" si="1"/>
        <v>12</v>
      </c>
      <c r="G18" s="23">
        <v>12</v>
      </c>
      <c r="H18" s="271" t="e">
        <f>ROUND(#REF!*D18,0)</f>
        <v>#REF!</v>
      </c>
    </row>
    <row r="19" spans="1:8" x14ac:dyDescent="0.25">
      <c r="A19" s="20" t="s">
        <v>37</v>
      </c>
      <c r="B19" s="272">
        <v>340</v>
      </c>
      <c r="C19" s="172">
        <v>9</v>
      </c>
      <c r="D19" s="173">
        <v>9.5</v>
      </c>
      <c r="E19" s="23">
        <f t="shared" si="0"/>
        <v>0</v>
      </c>
      <c r="F19" s="23">
        <f t="shared" si="1"/>
        <v>86</v>
      </c>
      <c r="G19" s="23">
        <v>86</v>
      </c>
      <c r="H19" s="271" t="e">
        <f>ROUND(#REF!*D19,0)</f>
        <v>#REF!</v>
      </c>
    </row>
    <row r="20" spans="1:8" x14ac:dyDescent="0.25">
      <c r="A20" s="20" t="s">
        <v>38</v>
      </c>
      <c r="B20" s="272">
        <v>320</v>
      </c>
      <c r="C20" s="172">
        <v>3</v>
      </c>
      <c r="D20" s="173">
        <v>10.5</v>
      </c>
      <c r="E20" s="23">
        <f t="shared" si="0"/>
        <v>0</v>
      </c>
      <c r="F20" s="23">
        <f t="shared" si="1"/>
        <v>32</v>
      </c>
      <c r="G20" s="23">
        <v>32</v>
      </c>
      <c r="H20" s="271" t="e">
        <f>ROUND(#REF!*D20,0)</f>
        <v>#REF!</v>
      </c>
    </row>
    <row r="21" spans="1:8" x14ac:dyDescent="0.25">
      <c r="A21" s="20" t="s">
        <v>23</v>
      </c>
      <c r="B21" s="272">
        <v>310</v>
      </c>
      <c r="C21" s="172">
        <v>40</v>
      </c>
      <c r="D21" s="273">
        <v>7.5</v>
      </c>
      <c r="E21" s="23">
        <f t="shared" si="0"/>
        <v>1</v>
      </c>
      <c r="F21" s="23">
        <f t="shared" si="1"/>
        <v>300</v>
      </c>
      <c r="G21" s="23">
        <v>300</v>
      </c>
      <c r="H21" s="271" t="e">
        <f>ROUND(#REF!*D21,0)</f>
        <v>#REF!</v>
      </c>
    </row>
    <row r="22" spans="1:8" x14ac:dyDescent="0.25">
      <c r="A22" s="190" t="s">
        <v>92</v>
      </c>
      <c r="B22" s="191">
        <v>340</v>
      </c>
      <c r="C22" s="172"/>
      <c r="D22" s="273">
        <v>16.5</v>
      </c>
      <c r="E22" s="23">
        <f t="shared" si="0"/>
        <v>0</v>
      </c>
      <c r="F22" s="23">
        <f t="shared" si="1"/>
        <v>0</v>
      </c>
      <c r="G22" s="23">
        <v>0</v>
      </c>
      <c r="H22" s="271" t="e">
        <f>ROUND(#REF!*D22,0)</f>
        <v>#REF!</v>
      </c>
    </row>
    <row r="23" spans="1:8" s="30" customFormat="1" ht="15.75" customHeight="1" x14ac:dyDescent="0.2">
      <c r="A23" s="251" t="s">
        <v>5</v>
      </c>
      <c r="B23" s="89"/>
      <c r="C23" s="29">
        <v>100</v>
      </c>
      <c r="D23" s="28">
        <f>F23/C23</f>
        <v>9.41</v>
      </c>
      <c r="E23" s="29">
        <f>SUM(E10:E22)</f>
        <v>1</v>
      </c>
      <c r="F23" s="29">
        <f>SUM(F10:F22)</f>
        <v>941</v>
      </c>
      <c r="G23" s="29">
        <v>941</v>
      </c>
      <c r="H23" s="274" t="e">
        <f>SUM(H10:H22)</f>
        <v>#REF!</v>
      </c>
    </row>
    <row r="24" spans="1:8" s="30" customFormat="1" ht="16.5" customHeight="1" x14ac:dyDescent="0.25">
      <c r="A24" s="20" t="s">
        <v>123</v>
      </c>
      <c r="B24" s="21">
        <v>350</v>
      </c>
      <c r="C24" s="166"/>
      <c r="D24" s="22"/>
      <c r="E24" s="23"/>
      <c r="F24" s="19">
        <f>ROUND(C24*D24,0)</f>
        <v>0</v>
      </c>
      <c r="G24" s="19">
        <v>0</v>
      </c>
      <c r="H24" s="275" t="e">
        <f>ROUND(#REF!*D24,0)</f>
        <v>#REF!</v>
      </c>
    </row>
    <row r="25" spans="1:8" s="30" customFormat="1" ht="16.5" customHeight="1" x14ac:dyDescent="0.25">
      <c r="A25" s="25" t="s">
        <v>124</v>
      </c>
      <c r="B25" s="21"/>
      <c r="C25" s="27">
        <v>100</v>
      </c>
      <c r="D25" s="83">
        <f>F25/C25</f>
        <v>9.41</v>
      </c>
      <c r="E25" s="27">
        <f t="shared" ref="E25" si="2">E23+E24</f>
        <v>1</v>
      </c>
      <c r="F25" s="27">
        <f t="shared" ref="F25:H25" si="3">F23+F24</f>
        <v>941</v>
      </c>
      <c r="G25" s="27">
        <v>941</v>
      </c>
      <c r="H25" s="276" t="e">
        <f t="shared" si="3"/>
        <v>#REF!</v>
      </c>
    </row>
    <row r="26" spans="1:8" s="212" customFormat="1" ht="18.75" customHeight="1" x14ac:dyDescent="0.25">
      <c r="A26" s="31" t="s">
        <v>146</v>
      </c>
      <c r="B26" s="31"/>
      <c r="C26" s="31"/>
      <c r="D26" s="211"/>
      <c r="E26" s="211"/>
      <c r="F26" s="211"/>
      <c r="G26" s="211"/>
      <c r="H26" s="277"/>
    </row>
    <row r="27" spans="1:8" s="212" customFormat="1" x14ac:dyDescent="0.25">
      <c r="A27" s="33" t="s">
        <v>84</v>
      </c>
      <c r="B27" s="213"/>
      <c r="C27" s="278">
        <v>0</v>
      </c>
      <c r="D27" s="211"/>
      <c r="E27" s="211"/>
      <c r="F27" s="211"/>
      <c r="G27" s="211"/>
      <c r="H27" s="277"/>
    </row>
    <row r="28" spans="1:8" s="212" customFormat="1" x14ac:dyDescent="0.25">
      <c r="A28" s="214" t="s">
        <v>147</v>
      </c>
      <c r="B28" s="213"/>
      <c r="C28" s="278"/>
      <c r="D28" s="211"/>
      <c r="E28" s="211"/>
      <c r="F28" s="211"/>
      <c r="G28" s="211"/>
      <c r="H28" s="277"/>
    </row>
    <row r="29" spans="1:8" s="212" customFormat="1" ht="17.25" customHeight="1" x14ac:dyDescent="0.25">
      <c r="A29" s="214" t="s">
        <v>148</v>
      </c>
      <c r="B29" s="213"/>
      <c r="C29" s="278"/>
      <c r="D29" s="211"/>
      <c r="E29" s="211"/>
      <c r="F29" s="211"/>
      <c r="G29" s="211"/>
      <c r="H29" s="277"/>
    </row>
    <row r="30" spans="1:8" s="212" customFormat="1" ht="30" x14ac:dyDescent="0.25">
      <c r="A30" s="214" t="s">
        <v>149</v>
      </c>
      <c r="B30" s="213"/>
      <c r="C30" s="278"/>
      <c r="D30" s="211"/>
      <c r="E30" s="211"/>
      <c r="F30" s="211"/>
      <c r="G30" s="211"/>
      <c r="H30" s="277"/>
    </row>
    <row r="31" spans="1:8" s="212" customFormat="1" x14ac:dyDescent="0.25">
      <c r="A31" s="33" t="s">
        <v>150</v>
      </c>
      <c r="B31" s="213"/>
      <c r="C31" s="278"/>
      <c r="D31" s="211"/>
      <c r="E31" s="211"/>
      <c r="F31" s="211"/>
      <c r="G31" s="211"/>
      <c r="H31" s="277"/>
    </row>
    <row r="32" spans="1:8" s="30" customFormat="1" x14ac:dyDescent="0.25">
      <c r="A32" s="35" t="s">
        <v>82</v>
      </c>
      <c r="B32" s="32"/>
      <c r="C32" s="172">
        <f>C33+C34</f>
        <v>95</v>
      </c>
      <c r="D32" s="23"/>
      <c r="E32" s="23"/>
      <c r="F32" s="23"/>
      <c r="G32" s="23"/>
      <c r="H32" s="271"/>
    </row>
    <row r="33" spans="1:8" s="30" customFormat="1" x14ac:dyDescent="0.25">
      <c r="A33" s="35" t="s">
        <v>198</v>
      </c>
      <c r="B33" s="137"/>
      <c r="C33" s="172">
        <v>85</v>
      </c>
      <c r="D33" s="23"/>
      <c r="E33" s="23"/>
      <c r="F33" s="23"/>
      <c r="G33" s="23"/>
      <c r="H33" s="271"/>
    </row>
    <row r="34" spans="1:8" s="30" customFormat="1" x14ac:dyDescent="0.25">
      <c r="A34" s="35" t="s">
        <v>200</v>
      </c>
      <c r="B34" s="137"/>
      <c r="C34" s="172">
        <f>C35/8.5</f>
        <v>10</v>
      </c>
      <c r="D34" s="23"/>
      <c r="E34" s="23"/>
      <c r="F34" s="23"/>
      <c r="G34" s="23"/>
      <c r="H34" s="271"/>
    </row>
    <row r="35" spans="1:8" s="212" customFormat="1" x14ac:dyDescent="0.25">
      <c r="A35" s="127" t="s">
        <v>199</v>
      </c>
      <c r="B35" s="215"/>
      <c r="C35" s="172">
        <v>85</v>
      </c>
      <c r="D35" s="211"/>
      <c r="E35" s="211"/>
      <c r="F35" s="211"/>
      <c r="G35" s="211"/>
      <c r="H35" s="277"/>
    </row>
    <row r="36" spans="1:8" s="212" customFormat="1" ht="15.75" customHeight="1" x14ac:dyDescent="0.25">
      <c r="A36" s="216" t="s">
        <v>151</v>
      </c>
      <c r="B36" s="217"/>
      <c r="C36" s="279">
        <f>C33*3.2+C35/3.9</f>
        <v>293.79487179487182</v>
      </c>
      <c r="D36" s="218"/>
      <c r="E36" s="218"/>
      <c r="F36" s="218"/>
      <c r="G36" s="161"/>
      <c r="H36" s="280"/>
    </row>
    <row r="37" spans="1:8" s="212" customFormat="1" ht="15.75" customHeight="1" x14ac:dyDescent="0.25">
      <c r="A37" s="31" t="s">
        <v>102</v>
      </c>
      <c r="B37" s="32"/>
      <c r="C37" s="278"/>
      <c r="D37" s="218"/>
      <c r="E37" s="218"/>
      <c r="F37" s="218"/>
      <c r="G37" s="161"/>
      <c r="H37" s="280"/>
    </row>
    <row r="38" spans="1:8" s="212" customFormat="1" ht="15.75" customHeight="1" x14ac:dyDescent="0.25">
      <c r="A38" s="33" t="s">
        <v>84</v>
      </c>
      <c r="B38" s="32"/>
      <c r="C38" s="278">
        <v>151</v>
      </c>
      <c r="D38" s="218"/>
      <c r="E38" s="218"/>
      <c r="F38" s="218"/>
      <c r="G38" s="161"/>
      <c r="H38" s="280"/>
    </row>
    <row r="39" spans="1:8" s="212" customFormat="1" ht="15.75" customHeight="1" x14ac:dyDescent="0.25">
      <c r="A39" s="33" t="s">
        <v>147</v>
      </c>
      <c r="B39" s="32"/>
      <c r="C39" s="278"/>
      <c r="D39" s="218"/>
      <c r="E39" s="218"/>
      <c r="F39" s="218"/>
      <c r="G39" s="161"/>
      <c r="H39" s="280"/>
    </row>
    <row r="40" spans="1:8" s="212" customFormat="1" ht="15.75" customHeight="1" x14ac:dyDescent="0.25">
      <c r="A40" s="214" t="s">
        <v>152</v>
      </c>
      <c r="B40" s="32"/>
      <c r="C40" s="278">
        <v>87</v>
      </c>
      <c r="D40" s="218"/>
      <c r="E40" s="218"/>
      <c r="F40" s="218"/>
      <c r="G40" s="161"/>
      <c r="H40" s="280"/>
    </row>
    <row r="41" spans="1:8" s="212" customFormat="1" ht="19.5" customHeight="1" x14ac:dyDescent="0.25">
      <c r="A41" s="219" t="s">
        <v>153</v>
      </c>
      <c r="B41" s="32"/>
      <c r="C41" s="278">
        <v>72</v>
      </c>
      <c r="D41" s="218"/>
      <c r="E41" s="218"/>
      <c r="F41" s="218"/>
      <c r="G41" s="161"/>
      <c r="H41" s="280"/>
    </row>
    <row r="42" spans="1:8" s="212" customFormat="1" ht="15.75" customHeight="1" x14ac:dyDescent="0.25">
      <c r="A42" s="219" t="s">
        <v>154</v>
      </c>
      <c r="B42" s="32"/>
      <c r="C42" s="278">
        <v>4</v>
      </c>
      <c r="D42" s="218"/>
      <c r="E42" s="218"/>
      <c r="F42" s="218"/>
      <c r="G42" s="161"/>
      <c r="H42" s="280"/>
    </row>
    <row r="43" spans="1:8" s="212" customFormat="1" ht="30.75" customHeight="1" x14ac:dyDescent="0.25">
      <c r="A43" s="219" t="s">
        <v>155</v>
      </c>
      <c r="B43" s="32"/>
      <c r="C43" s="278">
        <v>11</v>
      </c>
      <c r="D43" s="218"/>
      <c r="E43" s="218"/>
      <c r="F43" s="218"/>
      <c r="G43" s="161"/>
      <c r="H43" s="280"/>
    </row>
    <row r="44" spans="1:8" s="212" customFormat="1" x14ac:dyDescent="0.25">
      <c r="A44" s="219" t="s">
        <v>156</v>
      </c>
      <c r="B44" s="32"/>
      <c r="C44" s="278"/>
      <c r="D44" s="218"/>
      <c r="E44" s="218"/>
      <c r="F44" s="218"/>
      <c r="G44" s="161"/>
      <c r="H44" s="280"/>
    </row>
    <row r="45" spans="1:8" s="212" customFormat="1" ht="30" x14ac:dyDescent="0.25">
      <c r="A45" s="219" t="s">
        <v>157</v>
      </c>
      <c r="B45" s="32"/>
      <c r="C45" s="278"/>
      <c r="D45" s="218"/>
      <c r="E45" s="218"/>
      <c r="F45" s="218"/>
      <c r="G45" s="161"/>
      <c r="H45" s="280"/>
    </row>
    <row r="46" spans="1:8" s="212" customFormat="1" x14ac:dyDescent="0.25">
      <c r="A46" s="219" t="s">
        <v>156</v>
      </c>
      <c r="B46" s="32"/>
      <c r="C46" s="278"/>
      <c r="D46" s="218"/>
      <c r="E46" s="218"/>
      <c r="F46" s="218"/>
      <c r="G46" s="161"/>
      <c r="H46" s="280"/>
    </row>
    <row r="47" spans="1:8" s="212" customFormat="1" ht="30" customHeight="1" x14ac:dyDescent="0.25">
      <c r="A47" s="214" t="s">
        <v>158</v>
      </c>
      <c r="B47" s="32"/>
      <c r="C47" s="278">
        <v>64</v>
      </c>
      <c r="D47" s="218"/>
      <c r="E47" s="218"/>
      <c r="F47" s="218"/>
      <c r="G47" s="161"/>
      <c r="H47" s="280"/>
    </row>
    <row r="48" spans="1:8" s="212" customFormat="1" ht="30" x14ac:dyDescent="0.25">
      <c r="A48" s="219" t="s">
        <v>159</v>
      </c>
      <c r="B48" s="32"/>
      <c r="C48" s="278"/>
      <c r="D48" s="218"/>
      <c r="E48" s="218"/>
      <c r="F48" s="218"/>
      <c r="G48" s="161"/>
      <c r="H48" s="280"/>
    </row>
    <row r="49" spans="1:8" s="212" customFormat="1" ht="45" x14ac:dyDescent="0.25">
      <c r="A49" s="219" t="s">
        <v>160</v>
      </c>
      <c r="B49" s="32"/>
      <c r="C49" s="278">
        <v>64</v>
      </c>
      <c r="D49" s="218"/>
      <c r="E49" s="218"/>
      <c r="F49" s="218"/>
      <c r="G49" s="161"/>
      <c r="H49" s="280"/>
    </row>
    <row r="50" spans="1:8" s="212" customFormat="1" x14ac:dyDescent="0.25">
      <c r="A50" s="219" t="s">
        <v>156</v>
      </c>
      <c r="B50" s="32"/>
      <c r="C50" s="278">
        <v>6</v>
      </c>
      <c r="D50" s="218"/>
      <c r="E50" s="218"/>
      <c r="F50" s="218"/>
      <c r="G50" s="161"/>
      <c r="H50" s="280"/>
    </row>
    <row r="51" spans="1:8" s="212" customFormat="1" ht="45" x14ac:dyDescent="0.25">
      <c r="A51" s="219" t="s">
        <v>161</v>
      </c>
      <c r="B51" s="32"/>
      <c r="C51" s="278"/>
      <c r="D51" s="218"/>
      <c r="E51" s="218"/>
      <c r="F51" s="218"/>
      <c r="G51" s="161"/>
      <c r="H51" s="280"/>
    </row>
    <row r="52" spans="1:8" s="212" customFormat="1" x14ac:dyDescent="0.25">
      <c r="A52" s="219" t="s">
        <v>156</v>
      </c>
      <c r="B52" s="32"/>
      <c r="C52" s="278"/>
      <c r="D52" s="218"/>
      <c r="E52" s="218"/>
      <c r="F52" s="218"/>
      <c r="G52" s="161"/>
      <c r="H52" s="280"/>
    </row>
    <row r="53" spans="1:8" s="212" customFormat="1" ht="31.5" customHeight="1" x14ac:dyDescent="0.25">
      <c r="A53" s="214" t="s">
        <v>162</v>
      </c>
      <c r="B53" s="32"/>
      <c r="C53" s="278"/>
      <c r="D53" s="218"/>
      <c r="E53" s="218"/>
      <c r="F53" s="218"/>
      <c r="G53" s="161"/>
      <c r="H53" s="280"/>
    </row>
    <row r="54" spans="1:8" s="212" customFormat="1" ht="30" x14ac:dyDescent="0.25">
      <c r="A54" s="33" t="s">
        <v>163</v>
      </c>
      <c r="B54" s="32"/>
      <c r="C54" s="278"/>
      <c r="D54" s="218"/>
      <c r="E54" s="218"/>
      <c r="F54" s="218"/>
      <c r="G54" s="161"/>
      <c r="H54" s="280"/>
    </row>
    <row r="55" spans="1:8" s="212" customFormat="1" ht="15.75" customHeight="1" x14ac:dyDescent="0.25">
      <c r="A55" s="214" t="s">
        <v>164</v>
      </c>
      <c r="B55" s="32"/>
      <c r="C55" s="278"/>
      <c r="D55" s="218"/>
      <c r="E55" s="218"/>
      <c r="F55" s="218"/>
      <c r="G55" s="161"/>
      <c r="H55" s="280"/>
    </row>
    <row r="56" spans="1:8" s="212" customFormat="1" ht="15.75" customHeight="1" x14ac:dyDescent="0.25">
      <c r="A56" s="33" t="s">
        <v>165</v>
      </c>
      <c r="B56" s="32"/>
      <c r="C56" s="278"/>
      <c r="D56" s="218"/>
      <c r="E56" s="218"/>
      <c r="F56" s="218"/>
      <c r="G56" s="161"/>
      <c r="H56" s="280"/>
    </row>
    <row r="57" spans="1:8" s="212" customFormat="1" x14ac:dyDescent="0.25">
      <c r="A57" s="35" t="s">
        <v>82</v>
      </c>
      <c r="B57" s="213"/>
      <c r="C57" s="278"/>
      <c r="D57" s="218"/>
      <c r="E57" s="218"/>
      <c r="F57" s="218"/>
      <c r="G57" s="161"/>
      <c r="H57" s="280"/>
    </row>
    <row r="58" spans="1:8" s="212" customFormat="1" x14ac:dyDescent="0.25">
      <c r="A58" s="127" t="s">
        <v>99</v>
      </c>
      <c r="B58" s="213"/>
      <c r="C58" s="278"/>
      <c r="D58" s="218"/>
      <c r="E58" s="218"/>
      <c r="F58" s="218"/>
      <c r="G58" s="161"/>
      <c r="H58" s="280"/>
    </row>
    <row r="59" spans="1:8" s="30" customFormat="1" ht="30" x14ac:dyDescent="0.25">
      <c r="A59" s="35" t="s">
        <v>83</v>
      </c>
      <c r="B59" s="137"/>
      <c r="C59" s="172">
        <v>3</v>
      </c>
      <c r="D59" s="23"/>
      <c r="E59" s="23"/>
      <c r="F59" s="23"/>
      <c r="G59" s="23"/>
      <c r="H59" s="271"/>
    </row>
    <row r="60" spans="1:8" s="212" customFormat="1" ht="15.75" customHeight="1" x14ac:dyDescent="0.25">
      <c r="A60" s="35" t="s">
        <v>166</v>
      </c>
      <c r="B60" s="32"/>
      <c r="C60" s="278"/>
      <c r="D60" s="218"/>
      <c r="E60" s="218"/>
      <c r="F60" s="218"/>
      <c r="G60" s="161"/>
      <c r="H60" s="280"/>
    </row>
    <row r="61" spans="1:8" s="212" customFormat="1" x14ac:dyDescent="0.25">
      <c r="A61" s="221" t="s">
        <v>167</v>
      </c>
      <c r="B61" s="32"/>
      <c r="C61" s="278">
        <v>3</v>
      </c>
      <c r="D61" s="218"/>
      <c r="E61" s="218"/>
      <c r="F61" s="218"/>
      <c r="G61" s="161"/>
      <c r="H61" s="280"/>
    </row>
    <row r="62" spans="1:8" s="212" customFormat="1" x14ac:dyDescent="0.25">
      <c r="A62" s="193" t="s">
        <v>101</v>
      </c>
      <c r="B62" s="32"/>
      <c r="C62" s="279">
        <v>194</v>
      </c>
      <c r="D62" s="218"/>
      <c r="E62" s="218"/>
      <c r="F62" s="218"/>
      <c r="G62" s="161"/>
      <c r="H62" s="280"/>
    </row>
    <row r="63" spans="1:8" s="212" customFormat="1" x14ac:dyDescent="0.25">
      <c r="A63" s="222" t="s">
        <v>100</v>
      </c>
      <c r="B63" s="32"/>
      <c r="C63" s="279">
        <v>488.36842105263156</v>
      </c>
      <c r="D63" s="218"/>
      <c r="E63" s="218"/>
      <c r="F63" s="218"/>
      <c r="G63" s="161"/>
      <c r="H63" s="280"/>
    </row>
    <row r="64" spans="1:8" s="212" customFormat="1" x14ac:dyDescent="0.25">
      <c r="A64" s="129" t="s">
        <v>85</v>
      </c>
      <c r="B64" s="32"/>
      <c r="C64" s="27"/>
      <c r="D64" s="240"/>
      <c r="E64" s="240"/>
      <c r="F64" s="240"/>
      <c r="G64" s="29"/>
      <c r="H64" s="281"/>
    </row>
    <row r="65" spans="1:81" s="212" customFormat="1" x14ac:dyDescent="0.25">
      <c r="A65" s="282" t="s">
        <v>170</v>
      </c>
      <c r="B65" s="32"/>
      <c r="C65" s="172"/>
      <c r="D65" s="240"/>
      <c r="E65" s="240"/>
      <c r="F65" s="240"/>
      <c r="G65" s="29"/>
      <c r="H65" s="281"/>
    </row>
    <row r="66" spans="1:81" s="212" customFormat="1" x14ac:dyDescent="0.25">
      <c r="A66" s="33" t="s">
        <v>17</v>
      </c>
      <c r="B66" s="32"/>
      <c r="C66" s="172"/>
      <c r="D66" s="240"/>
      <c r="E66" s="240"/>
      <c r="F66" s="240"/>
      <c r="G66" s="29"/>
      <c r="H66" s="281"/>
    </row>
    <row r="67" spans="1:81" s="212" customFormat="1" ht="30" x14ac:dyDescent="0.25">
      <c r="A67" s="282" t="s">
        <v>193</v>
      </c>
      <c r="B67" s="32"/>
      <c r="C67" s="172"/>
      <c r="D67" s="240"/>
      <c r="E67" s="240"/>
      <c r="F67" s="240"/>
      <c r="G67" s="29"/>
      <c r="H67" s="281"/>
    </row>
    <row r="68" spans="1:81" s="30" customFormat="1" ht="18" customHeight="1" x14ac:dyDescent="0.25">
      <c r="A68" s="79" t="s">
        <v>7</v>
      </c>
      <c r="B68" s="89"/>
      <c r="C68" s="215"/>
      <c r="D68" s="23"/>
      <c r="E68" s="23"/>
      <c r="F68" s="23"/>
      <c r="G68" s="23"/>
      <c r="H68" s="271"/>
    </row>
    <row r="69" spans="1:81" s="30" customFormat="1" ht="18" customHeight="1" x14ac:dyDescent="0.25">
      <c r="A69" s="114" t="s">
        <v>93</v>
      </c>
      <c r="B69" s="89"/>
      <c r="C69" s="215"/>
      <c r="D69" s="23"/>
      <c r="E69" s="23"/>
      <c r="F69" s="23"/>
      <c r="G69" s="23"/>
      <c r="H69" s="271"/>
    </row>
    <row r="70" spans="1:81" s="30" customFormat="1" ht="18" customHeight="1" x14ac:dyDescent="0.25">
      <c r="A70" s="44" t="s">
        <v>33</v>
      </c>
      <c r="B70" s="272">
        <v>300</v>
      </c>
      <c r="C70" s="172"/>
      <c r="D70" s="173">
        <v>11</v>
      </c>
      <c r="E70" s="23">
        <f>ROUND(G70/B70,0)</f>
        <v>0</v>
      </c>
      <c r="F70" s="23">
        <f>ROUND(C70*D70,0)</f>
        <v>0</v>
      </c>
      <c r="G70" s="23">
        <v>0</v>
      </c>
      <c r="H70" s="271" t="e">
        <f>ROUND(#REF!*D70,0)</f>
        <v>#REF!</v>
      </c>
    </row>
    <row r="71" spans="1:81" s="30" customFormat="1" ht="18" customHeight="1" x14ac:dyDescent="0.25">
      <c r="A71" s="44" t="s">
        <v>61</v>
      </c>
      <c r="B71" s="272">
        <v>300</v>
      </c>
      <c r="C71" s="172"/>
      <c r="D71" s="173">
        <v>9</v>
      </c>
      <c r="E71" s="23">
        <f>ROUND(G71/B71,0)</f>
        <v>0</v>
      </c>
      <c r="F71" s="23">
        <f>ROUND(C71*D71,0)</f>
        <v>0</v>
      </c>
      <c r="G71" s="23">
        <v>0</v>
      </c>
      <c r="H71" s="271" t="e">
        <f>ROUND(#REF!*D71,0)</f>
        <v>#REF!</v>
      </c>
    </row>
    <row r="72" spans="1:81" s="30" customFormat="1" ht="18" customHeight="1" x14ac:dyDescent="0.25">
      <c r="A72" s="79" t="s">
        <v>9</v>
      </c>
      <c r="B72" s="272"/>
      <c r="C72" s="29">
        <v>0</v>
      </c>
      <c r="D72" s="28"/>
      <c r="E72" s="29">
        <f>E70+E71</f>
        <v>0</v>
      </c>
      <c r="F72" s="29">
        <f>F70+F71</f>
        <v>0</v>
      </c>
      <c r="G72" s="29">
        <v>0</v>
      </c>
      <c r="H72" s="274" t="e">
        <f>H70+H71</f>
        <v>#REF!</v>
      </c>
    </row>
    <row r="73" spans="1:81" s="30" customFormat="1" ht="18" customHeight="1" x14ac:dyDescent="0.25">
      <c r="A73" s="114" t="s">
        <v>62</v>
      </c>
      <c r="B73" s="272"/>
      <c r="C73" s="172"/>
      <c r="D73" s="56"/>
      <c r="E73" s="81"/>
      <c r="F73" s="81"/>
      <c r="G73" s="81"/>
      <c r="H73" s="283"/>
    </row>
    <row r="74" spans="1:81" s="30" customFormat="1" ht="16.5" customHeight="1" x14ac:dyDescent="0.25">
      <c r="A74" s="52" t="s">
        <v>94</v>
      </c>
      <c r="B74" s="272">
        <v>240</v>
      </c>
      <c r="C74" s="172">
        <v>10</v>
      </c>
      <c r="D74" s="173">
        <v>8</v>
      </c>
      <c r="E74" s="23">
        <f>ROUND(G74/B74,0)</f>
        <v>0</v>
      </c>
      <c r="F74" s="23">
        <f>ROUND(C74*D74,0)</f>
        <v>80</v>
      </c>
      <c r="G74" s="23">
        <v>80</v>
      </c>
      <c r="H74" s="271" t="e">
        <f>ROUND(#REF!*D74,0)</f>
        <v>#REF!</v>
      </c>
    </row>
    <row r="75" spans="1:81" s="30" customFormat="1" ht="16.5" customHeight="1" x14ac:dyDescent="0.25">
      <c r="A75" s="284" t="s">
        <v>95</v>
      </c>
      <c r="B75" s="285"/>
      <c r="C75" s="81">
        <v>10</v>
      </c>
      <c r="D75" s="286">
        <f t="shared" ref="D75:H75" si="4">D74</f>
        <v>8</v>
      </c>
      <c r="E75" s="81">
        <f t="shared" si="4"/>
        <v>0</v>
      </c>
      <c r="F75" s="81">
        <f t="shared" si="4"/>
        <v>80</v>
      </c>
      <c r="G75" s="81">
        <v>80</v>
      </c>
      <c r="H75" s="283" t="e">
        <f t="shared" si="4"/>
        <v>#REF!</v>
      </c>
    </row>
    <row r="76" spans="1:81" ht="18.75" customHeight="1" x14ac:dyDescent="0.25">
      <c r="A76" s="229" t="s">
        <v>81</v>
      </c>
      <c r="B76" s="58"/>
      <c r="C76" s="29">
        <v>10</v>
      </c>
      <c r="D76" s="28">
        <f>F76/C76</f>
        <v>8</v>
      </c>
      <c r="E76" s="29">
        <f>E72+E75</f>
        <v>0</v>
      </c>
      <c r="F76" s="29">
        <f>F72+F75</f>
        <v>80</v>
      </c>
      <c r="G76" s="29">
        <v>80</v>
      </c>
      <c r="H76" s="274" t="e">
        <f>H72+H75</f>
        <v>#REF!</v>
      </c>
    </row>
    <row r="77" spans="1:81" s="290" customFormat="1" ht="16.5" customHeight="1" thickBot="1" x14ac:dyDescent="0.25">
      <c r="A77" s="178" t="s">
        <v>10</v>
      </c>
      <c r="B77" s="287"/>
      <c r="C77" s="287"/>
      <c r="D77" s="287"/>
      <c r="E77" s="287"/>
      <c r="F77" s="287"/>
      <c r="G77" s="287"/>
      <c r="H77" s="288"/>
      <c r="I77" s="289"/>
      <c r="J77" s="289"/>
      <c r="K77" s="289"/>
      <c r="L77" s="289"/>
      <c r="M77" s="289"/>
      <c r="N77" s="289"/>
      <c r="O77" s="289"/>
      <c r="P77" s="289"/>
      <c r="Q77" s="289"/>
      <c r="R77" s="289"/>
      <c r="S77" s="289"/>
      <c r="T77" s="289"/>
      <c r="U77" s="289"/>
      <c r="V77" s="289"/>
      <c r="W77" s="289"/>
      <c r="X77" s="289"/>
      <c r="Y77" s="289"/>
      <c r="Z77" s="289"/>
      <c r="AA77" s="289"/>
      <c r="AB77" s="289"/>
      <c r="AC77" s="289"/>
      <c r="AD77" s="289"/>
      <c r="AE77" s="289"/>
      <c r="AF77" s="289"/>
      <c r="AG77" s="289"/>
      <c r="AH77" s="289"/>
      <c r="AI77" s="289"/>
      <c r="AJ77" s="289"/>
      <c r="AK77" s="289"/>
      <c r="AL77" s="289"/>
      <c r="AM77" s="289"/>
      <c r="AN77" s="289"/>
      <c r="AO77" s="289"/>
      <c r="AP77" s="289"/>
      <c r="AQ77" s="289"/>
      <c r="AR77" s="289"/>
      <c r="AS77" s="289"/>
      <c r="AT77" s="289"/>
      <c r="AU77" s="289"/>
      <c r="AV77" s="289"/>
      <c r="AW77" s="289"/>
      <c r="AX77" s="289"/>
      <c r="AY77" s="289"/>
      <c r="AZ77" s="289"/>
      <c r="BA77" s="289"/>
      <c r="BB77" s="289"/>
      <c r="BC77" s="289"/>
      <c r="BD77" s="289"/>
      <c r="BE77" s="289"/>
      <c r="BF77" s="289"/>
      <c r="BG77" s="289"/>
      <c r="BH77" s="289"/>
      <c r="BI77" s="289"/>
      <c r="BJ77" s="289"/>
      <c r="BK77" s="289"/>
      <c r="BL77" s="289"/>
      <c r="BM77" s="289"/>
      <c r="BN77" s="289"/>
      <c r="BO77" s="289"/>
      <c r="BP77" s="289"/>
      <c r="BQ77" s="289"/>
      <c r="BR77" s="289"/>
      <c r="BS77" s="289"/>
      <c r="BT77" s="289"/>
      <c r="BU77" s="289"/>
      <c r="BV77" s="289"/>
      <c r="BW77" s="289"/>
      <c r="BX77" s="289"/>
      <c r="BY77" s="289"/>
      <c r="BZ77" s="289"/>
      <c r="CA77" s="289"/>
      <c r="CB77" s="289"/>
      <c r="CC77" s="289"/>
    </row>
    <row r="78" spans="1:81" s="30" customFormat="1" ht="29.25" hidden="1" customHeight="1" x14ac:dyDescent="0.25">
      <c r="A78" s="291" t="s">
        <v>137</v>
      </c>
      <c r="B78" s="89"/>
      <c r="C78" s="215"/>
      <c r="D78" s="23"/>
      <c r="E78" s="23"/>
      <c r="F78" s="23"/>
      <c r="G78" s="23"/>
      <c r="H78" s="23"/>
    </row>
    <row r="79" spans="1:81" s="30" customFormat="1" hidden="1" x14ac:dyDescent="0.25">
      <c r="A79" s="17" t="s">
        <v>4</v>
      </c>
      <c r="B79" s="89"/>
      <c r="C79" s="215"/>
      <c r="D79" s="23"/>
      <c r="E79" s="23"/>
      <c r="F79" s="23"/>
      <c r="G79" s="23"/>
      <c r="H79" s="23"/>
    </row>
    <row r="80" spans="1:81" s="30" customFormat="1" hidden="1" x14ac:dyDescent="0.25">
      <c r="A80" s="20" t="s">
        <v>128</v>
      </c>
      <c r="B80" s="272">
        <v>340</v>
      </c>
      <c r="C80" s="172" t="e">
        <f>#REF!+#REF!</f>
        <v>#REF!</v>
      </c>
      <c r="D80" s="173"/>
      <c r="E80" s="23" t="e">
        <f>ROUND(G80/B80,0)</f>
        <v>#REF!</v>
      </c>
      <c r="F80" s="23" t="e">
        <f>ROUND(C80*D80,0)</f>
        <v>#REF!</v>
      </c>
      <c r="G80" s="23" t="e">
        <f>ROUND(#REF!*D80,0)</f>
        <v>#REF!</v>
      </c>
      <c r="H80" s="23" t="e">
        <f>ROUND(#REF!*D80,0)</f>
        <v>#REF!</v>
      </c>
    </row>
    <row r="81" spans="1:8" s="30" customFormat="1" ht="14.25" hidden="1" x14ac:dyDescent="0.2">
      <c r="A81" s="251" t="s">
        <v>5</v>
      </c>
      <c r="B81" s="89"/>
      <c r="C81" s="29" t="e">
        <f t="shared" ref="C81:H81" si="5">C80</f>
        <v>#REF!</v>
      </c>
      <c r="D81" s="292">
        <f t="shared" si="5"/>
        <v>0</v>
      </c>
      <c r="E81" s="29" t="e">
        <f t="shared" si="5"/>
        <v>#REF!</v>
      </c>
      <c r="F81" s="29" t="e">
        <f t="shared" si="5"/>
        <v>#REF!</v>
      </c>
      <c r="G81" s="29" t="e">
        <f t="shared" si="5"/>
        <v>#REF!</v>
      </c>
      <c r="H81" s="29" t="e">
        <f t="shared" si="5"/>
        <v>#REF!</v>
      </c>
    </row>
    <row r="82" spans="1:8" s="30" customFormat="1" hidden="1" x14ac:dyDescent="0.25">
      <c r="A82" s="31" t="s">
        <v>117</v>
      </c>
      <c r="B82" s="89"/>
      <c r="C82" s="215"/>
      <c r="D82" s="23"/>
      <c r="E82" s="23"/>
      <c r="F82" s="23"/>
      <c r="G82" s="23"/>
      <c r="H82" s="23"/>
    </row>
    <row r="83" spans="1:8" s="30" customFormat="1" hidden="1" x14ac:dyDescent="0.25">
      <c r="A83" s="33" t="s">
        <v>84</v>
      </c>
      <c r="B83" s="215"/>
      <c r="C83" s="172" t="e">
        <f>#REF!+#REF!</f>
        <v>#REF!</v>
      </c>
      <c r="D83" s="23"/>
      <c r="E83" s="23"/>
      <c r="F83" s="23"/>
      <c r="G83" s="23"/>
      <c r="H83" s="23"/>
    </row>
    <row r="84" spans="1:8" s="30" customFormat="1" hidden="1" x14ac:dyDescent="0.25">
      <c r="A84" s="35" t="s">
        <v>82</v>
      </c>
      <c r="B84" s="32"/>
      <c r="C84" s="172" t="e">
        <f>#REF!+#REF!</f>
        <v>#REF!</v>
      </c>
      <c r="D84" s="23"/>
      <c r="E84" s="23"/>
      <c r="F84" s="23"/>
      <c r="G84" s="23"/>
      <c r="H84" s="23"/>
    </row>
    <row r="85" spans="1:8" s="30" customFormat="1" ht="30" hidden="1" x14ac:dyDescent="0.25">
      <c r="A85" s="35" t="s">
        <v>83</v>
      </c>
      <c r="B85" s="32"/>
      <c r="C85" s="172" t="e">
        <f>#REF!+#REF!</f>
        <v>#REF!</v>
      </c>
      <c r="D85" s="23"/>
      <c r="E85" s="23"/>
      <c r="F85" s="23"/>
      <c r="G85" s="23"/>
      <c r="H85" s="23"/>
    </row>
    <row r="86" spans="1:8" s="30" customFormat="1" hidden="1" x14ac:dyDescent="0.25">
      <c r="A86" s="93" t="s">
        <v>100</v>
      </c>
      <c r="B86" s="32"/>
      <c r="C86" s="29" t="e">
        <f>#REF!+#REF!</f>
        <v>#REF!</v>
      </c>
      <c r="D86" s="23"/>
      <c r="E86" s="23"/>
      <c r="F86" s="23"/>
      <c r="G86" s="23"/>
      <c r="H86" s="23"/>
    </row>
    <row r="87" spans="1:8" s="30" customFormat="1" hidden="1" x14ac:dyDescent="0.25">
      <c r="A87" s="79" t="s">
        <v>7</v>
      </c>
      <c r="B87" s="293"/>
      <c r="C87" s="294"/>
      <c r="D87" s="29"/>
      <c r="E87" s="23"/>
      <c r="F87" s="23"/>
      <c r="G87" s="23"/>
      <c r="H87" s="23"/>
    </row>
    <row r="88" spans="1:8" s="30" customFormat="1" hidden="1" x14ac:dyDescent="0.25">
      <c r="A88" s="114" t="s">
        <v>93</v>
      </c>
      <c r="B88" s="293"/>
      <c r="C88" s="294"/>
      <c r="D88" s="223"/>
      <c r="E88" s="23"/>
      <c r="F88" s="23"/>
      <c r="G88" s="23"/>
      <c r="H88" s="23"/>
    </row>
    <row r="89" spans="1:8" s="30" customFormat="1" hidden="1" x14ac:dyDescent="0.25">
      <c r="A89" s="20" t="s">
        <v>128</v>
      </c>
      <c r="B89" s="295">
        <v>340</v>
      </c>
      <c r="C89" s="172" t="e">
        <f>#REF!+#REF!</f>
        <v>#REF!</v>
      </c>
      <c r="D89" s="192"/>
      <c r="E89" s="296"/>
      <c r="F89" s="23" t="e">
        <f>ROUND(C89*D89,0)</f>
        <v>#REF!</v>
      </c>
      <c r="G89" s="23" t="e">
        <f>ROUND(#REF!*D89,0)</f>
        <v>#REF!</v>
      </c>
      <c r="H89" s="23" t="e">
        <f>ROUND(#REF!*D89,0)</f>
        <v>#REF!</v>
      </c>
    </row>
    <row r="90" spans="1:8" s="30" customFormat="1" hidden="1" x14ac:dyDescent="0.25">
      <c r="A90" s="79" t="s">
        <v>9</v>
      </c>
      <c r="B90" s="293"/>
      <c r="C90" s="297" t="e">
        <f>#REF!+#REF!</f>
        <v>#REF!</v>
      </c>
      <c r="D90" s="298">
        <f t="shared" ref="D90:E90" si="6">D89</f>
        <v>0</v>
      </c>
      <c r="E90" s="262">
        <f t="shared" si="6"/>
        <v>0</v>
      </c>
      <c r="F90" s="262" t="e">
        <f t="shared" ref="F90:H90" si="7">F89</f>
        <v>#REF!</v>
      </c>
      <c r="G90" s="262" t="e">
        <f t="shared" si="7"/>
        <v>#REF!</v>
      </c>
      <c r="H90" s="262" t="e">
        <f t="shared" si="7"/>
        <v>#REF!</v>
      </c>
    </row>
    <row r="91" spans="1:8" s="30" customFormat="1" hidden="1" x14ac:dyDescent="0.25">
      <c r="A91" s="114" t="s">
        <v>18</v>
      </c>
      <c r="B91" s="293"/>
      <c r="C91" s="294"/>
      <c r="D91" s="299"/>
      <c r="E91" s="23"/>
      <c r="F91" s="23"/>
      <c r="G91" s="23"/>
      <c r="H91" s="23"/>
    </row>
    <row r="92" spans="1:8" s="30" customFormat="1" hidden="1" x14ac:dyDescent="0.25">
      <c r="A92" s="20" t="s">
        <v>128</v>
      </c>
      <c r="B92" s="295">
        <v>300</v>
      </c>
      <c r="C92" s="172" t="e">
        <f>#REF!+#REF!</f>
        <v>#REF!</v>
      </c>
      <c r="D92" s="173"/>
      <c r="E92" s="23" t="e">
        <f>ROUND(G92/B92,0)</f>
        <v>#REF!</v>
      </c>
      <c r="F92" s="23" t="e">
        <f>ROUND(C92*D92,0)</f>
        <v>#REF!</v>
      </c>
      <c r="G92" s="23" t="e">
        <f>ROUND(#REF!*D92,0)</f>
        <v>#REF!</v>
      </c>
      <c r="H92" s="23" t="e">
        <f>ROUND(#REF!*D92,0)</f>
        <v>#REF!</v>
      </c>
    </row>
    <row r="93" spans="1:8" s="30" customFormat="1" hidden="1" x14ac:dyDescent="0.25">
      <c r="A93" s="300" t="s">
        <v>95</v>
      </c>
      <c r="B93" s="301"/>
      <c r="C93" s="81" t="e">
        <f>C92</f>
        <v>#REF!</v>
      </c>
      <c r="D93" s="286">
        <f t="shared" ref="D93:G93" si="8">D92</f>
        <v>0</v>
      </c>
      <c r="E93" s="81" t="e">
        <f t="shared" si="8"/>
        <v>#REF!</v>
      </c>
      <c r="F93" s="81" t="e">
        <f t="shared" si="8"/>
        <v>#REF!</v>
      </c>
      <c r="G93" s="81" t="e">
        <f t="shared" si="8"/>
        <v>#REF!</v>
      </c>
      <c r="H93" s="81" t="e">
        <f>H92</f>
        <v>#REF!</v>
      </c>
    </row>
    <row r="94" spans="1:8" s="30" customFormat="1" ht="21" hidden="1" customHeight="1" x14ac:dyDescent="0.25">
      <c r="A94" s="57" t="s">
        <v>81</v>
      </c>
      <c r="B94" s="58"/>
      <c r="C94" s="29" t="e">
        <f>C90+C93</f>
        <v>#REF!</v>
      </c>
      <c r="D94" s="292" t="e">
        <f>F94/C94</f>
        <v>#REF!</v>
      </c>
      <c r="E94" s="29" t="e">
        <f>E93</f>
        <v>#REF!</v>
      </c>
      <c r="F94" s="29" t="e">
        <f>F90+F93</f>
        <v>#REF!</v>
      </c>
      <c r="G94" s="29" t="e">
        <f t="shared" ref="G94" si="9">G93</f>
        <v>#REF!</v>
      </c>
      <c r="H94" s="29" t="e">
        <f>H90+H93</f>
        <v>#REF!</v>
      </c>
    </row>
    <row r="95" spans="1:8" s="30" customFormat="1" hidden="1" thickBot="1" x14ac:dyDescent="0.25">
      <c r="A95" s="302" t="s">
        <v>10</v>
      </c>
      <c r="B95" s="303"/>
      <c r="C95" s="303"/>
      <c r="D95" s="303"/>
      <c r="E95" s="303"/>
      <c r="F95" s="303"/>
      <c r="G95" s="303"/>
      <c r="H95" s="303"/>
    </row>
    <row r="96" spans="1:8" s="30" customFormat="1" ht="29.25" hidden="1" customHeight="1" x14ac:dyDescent="0.25">
      <c r="A96" s="291" t="s">
        <v>139</v>
      </c>
      <c r="B96" s="89"/>
      <c r="C96" s="215"/>
      <c r="D96" s="23"/>
      <c r="E96" s="23"/>
      <c r="F96" s="23"/>
      <c r="G96" s="23"/>
      <c r="H96" s="23"/>
    </row>
    <row r="97" spans="1:8" s="30" customFormat="1" hidden="1" x14ac:dyDescent="0.25">
      <c r="A97" s="17" t="s">
        <v>4</v>
      </c>
      <c r="B97" s="89"/>
      <c r="C97" s="215"/>
      <c r="D97" s="23"/>
      <c r="E97" s="23"/>
      <c r="F97" s="23"/>
      <c r="G97" s="23"/>
      <c r="H97" s="23"/>
    </row>
    <row r="98" spans="1:8" s="30" customFormat="1" hidden="1" x14ac:dyDescent="0.25">
      <c r="A98" s="20" t="s">
        <v>138</v>
      </c>
      <c r="B98" s="272">
        <v>350</v>
      </c>
      <c r="C98" s="172" t="e">
        <f>#REF!+#REF!</f>
        <v>#REF!</v>
      </c>
      <c r="D98" s="173"/>
      <c r="E98" s="23" t="e">
        <f>ROUND(G98/B98,0)</f>
        <v>#REF!</v>
      </c>
      <c r="F98" s="23" t="e">
        <f>ROUND(C98*D98,0)</f>
        <v>#REF!</v>
      </c>
      <c r="G98" s="23" t="e">
        <f>ROUND(#REF!*D98,0)</f>
        <v>#REF!</v>
      </c>
      <c r="H98" s="23" t="e">
        <f>ROUND(#REF!*D98,0)</f>
        <v>#REF!</v>
      </c>
    </row>
    <row r="99" spans="1:8" s="30" customFormat="1" ht="14.25" hidden="1" x14ac:dyDescent="0.2">
      <c r="A99" s="251" t="s">
        <v>5</v>
      </c>
      <c r="B99" s="89"/>
      <c r="C99" s="29" t="e">
        <f t="shared" ref="C99:H99" si="10">C98</f>
        <v>#REF!</v>
      </c>
      <c r="D99" s="292">
        <f t="shared" si="10"/>
        <v>0</v>
      </c>
      <c r="E99" s="29" t="e">
        <f t="shared" si="10"/>
        <v>#REF!</v>
      </c>
      <c r="F99" s="29" t="e">
        <f>G99+H99</f>
        <v>#REF!</v>
      </c>
      <c r="G99" s="29" t="e">
        <f t="shared" si="10"/>
        <v>#REF!</v>
      </c>
      <c r="H99" s="29" t="e">
        <f t="shared" si="10"/>
        <v>#REF!</v>
      </c>
    </row>
    <row r="100" spans="1:8" s="30" customFormat="1" hidden="1" x14ac:dyDescent="0.25">
      <c r="A100" s="20" t="s">
        <v>123</v>
      </c>
      <c r="B100" s="21">
        <v>350</v>
      </c>
      <c r="C100" s="166" t="e">
        <f>#REF!+#REF!</f>
        <v>#REF!</v>
      </c>
      <c r="D100" s="22"/>
      <c r="E100" s="23"/>
      <c r="F100" s="19" t="e">
        <f>ROUND(C100*D100,0)</f>
        <v>#REF!</v>
      </c>
      <c r="G100" s="19"/>
      <c r="H100" s="19" t="e">
        <f>ROUND(#REF!*D100,0)</f>
        <v>#REF!</v>
      </c>
    </row>
    <row r="101" spans="1:8" s="30" customFormat="1" ht="14.25" hidden="1" x14ac:dyDescent="0.2">
      <c r="A101" s="25" t="s">
        <v>124</v>
      </c>
      <c r="B101" s="26"/>
      <c r="C101" s="27" t="e">
        <f>C99+C100</f>
        <v>#REF!</v>
      </c>
      <c r="D101" s="28" t="e">
        <f>F101/C101</f>
        <v>#REF!</v>
      </c>
      <c r="E101" s="27" t="e">
        <f t="shared" ref="E101:H101" si="11">E99+E100</f>
        <v>#REF!</v>
      </c>
      <c r="F101" s="27" t="e">
        <f t="shared" si="11"/>
        <v>#REF!</v>
      </c>
      <c r="G101" s="27" t="e">
        <f t="shared" si="11"/>
        <v>#REF!</v>
      </c>
      <c r="H101" s="27" t="e">
        <f t="shared" si="11"/>
        <v>#REF!</v>
      </c>
    </row>
    <row r="102" spans="1:8" s="30" customFormat="1" hidden="1" x14ac:dyDescent="0.25">
      <c r="A102" s="31" t="s">
        <v>117</v>
      </c>
      <c r="B102" s="89"/>
      <c r="C102" s="215"/>
      <c r="D102" s="23"/>
      <c r="E102" s="23"/>
      <c r="F102" s="23"/>
      <c r="G102" s="23"/>
      <c r="H102" s="23"/>
    </row>
    <row r="103" spans="1:8" s="30" customFormat="1" hidden="1" x14ac:dyDescent="0.25">
      <c r="A103" s="33" t="s">
        <v>84</v>
      </c>
      <c r="B103" s="215"/>
      <c r="C103" s="172" t="e">
        <f>#REF!+#REF!</f>
        <v>#REF!</v>
      </c>
      <c r="D103" s="23"/>
      <c r="E103" s="23"/>
      <c r="F103" s="23"/>
      <c r="G103" s="23"/>
      <c r="H103" s="23"/>
    </row>
    <row r="104" spans="1:8" s="30" customFormat="1" hidden="1" x14ac:dyDescent="0.25">
      <c r="A104" s="35" t="s">
        <v>82</v>
      </c>
      <c r="B104" s="32"/>
      <c r="C104" s="172" t="e">
        <f>#REF!+#REF!</f>
        <v>#REF!</v>
      </c>
      <c r="D104" s="23"/>
      <c r="E104" s="23"/>
      <c r="F104" s="23"/>
      <c r="G104" s="23"/>
      <c r="H104" s="23"/>
    </row>
    <row r="105" spans="1:8" s="30" customFormat="1" ht="30" hidden="1" x14ac:dyDescent="0.25">
      <c r="A105" s="35" t="s">
        <v>83</v>
      </c>
      <c r="B105" s="32"/>
      <c r="C105" s="172" t="e">
        <f>#REF!+#REF!</f>
        <v>#REF!</v>
      </c>
      <c r="D105" s="23"/>
      <c r="E105" s="23"/>
      <c r="F105" s="23"/>
      <c r="G105" s="23"/>
      <c r="H105" s="23"/>
    </row>
    <row r="106" spans="1:8" s="30" customFormat="1" hidden="1" x14ac:dyDescent="0.25">
      <c r="A106" s="93" t="s">
        <v>100</v>
      </c>
      <c r="B106" s="32"/>
      <c r="C106" s="29" t="e">
        <f>#REF!+#REF!</f>
        <v>#REF!</v>
      </c>
      <c r="D106" s="23"/>
      <c r="E106" s="23"/>
      <c r="F106" s="23"/>
      <c r="G106" s="23"/>
      <c r="H106" s="23"/>
    </row>
    <row r="107" spans="1:8" s="30" customFormat="1" hidden="1" x14ac:dyDescent="0.25">
      <c r="A107" s="79" t="s">
        <v>7</v>
      </c>
      <c r="B107" s="293"/>
      <c r="C107" s="294"/>
      <c r="D107" s="29"/>
      <c r="E107" s="23"/>
      <c r="F107" s="23"/>
      <c r="G107" s="23"/>
      <c r="H107" s="23"/>
    </row>
    <row r="108" spans="1:8" s="30" customFormat="1" hidden="1" x14ac:dyDescent="0.25">
      <c r="A108" s="114" t="s">
        <v>93</v>
      </c>
      <c r="B108" s="293"/>
      <c r="C108" s="294"/>
      <c r="D108" s="223"/>
      <c r="E108" s="23"/>
      <c r="F108" s="23"/>
      <c r="G108" s="23"/>
      <c r="H108" s="23"/>
    </row>
    <row r="109" spans="1:8" s="30" customFormat="1" hidden="1" x14ac:dyDescent="0.25">
      <c r="A109" s="20" t="s">
        <v>138</v>
      </c>
      <c r="B109" s="295">
        <v>300</v>
      </c>
      <c r="C109" s="172" t="e">
        <f>#REF!+#REF!</f>
        <v>#REF!</v>
      </c>
      <c r="D109" s="192"/>
      <c r="E109" s="296"/>
      <c r="F109" s="23" t="e">
        <f>ROUND(C109*D109,0)</f>
        <v>#REF!</v>
      </c>
      <c r="G109" s="23" t="e">
        <f>ROUND(#REF!*D109,0)</f>
        <v>#REF!</v>
      </c>
      <c r="H109" s="23" t="e">
        <f>ROUND(#REF!*D109,0)</f>
        <v>#REF!</v>
      </c>
    </row>
    <row r="110" spans="1:8" s="30" customFormat="1" hidden="1" x14ac:dyDescent="0.25">
      <c r="A110" s="79" t="s">
        <v>9</v>
      </c>
      <c r="B110" s="293"/>
      <c r="C110" s="297" t="e">
        <f>#REF!+#REF!</f>
        <v>#REF!</v>
      </c>
      <c r="D110" s="298">
        <f t="shared" ref="D110" si="12">D109</f>
        <v>0</v>
      </c>
      <c r="E110" s="262">
        <f t="shared" ref="E110" si="13">E109</f>
        <v>0</v>
      </c>
      <c r="F110" s="262" t="e">
        <f t="shared" ref="F110:H110" si="14">F109</f>
        <v>#REF!</v>
      </c>
      <c r="G110" s="262" t="e">
        <f t="shared" si="14"/>
        <v>#REF!</v>
      </c>
      <c r="H110" s="262" t="e">
        <f t="shared" si="14"/>
        <v>#REF!</v>
      </c>
    </row>
    <row r="111" spans="1:8" s="30" customFormat="1" hidden="1" x14ac:dyDescent="0.25">
      <c r="A111" s="114" t="s">
        <v>18</v>
      </c>
      <c r="B111" s="293"/>
      <c r="C111" s="294"/>
      <c r="D111" s="299"/>
      <c r="E111" s="23"/>
      <c r="F111" s="23"/>
      <c r="G111" s="23"/>
      <c r="H111" s="23"/>
    </row>
    <row r="112" spans="1:8" s="30" customFormat="1" hidden="1" x14ac:dyDescent="0.25">
      <c r="A112" s="20" t="s">
        <v>138</v>
      </c>
      <c r="B112" s="295">
        <v>240</v>
      </c>
      <c r="C112" s="172" t="e">
        <f>#REF!+#REF!</f>
        <v>#REF!</v>
      </c>
      <c r="D112" s="173"/>
      <c r="E112" s="23" t="e">
        <f>ROUND(G112/B112,0)</f>
        <v>#REF!</v>
      </c>
      <c r="F112" s="23" t="e">
        <f>ROUND(C112*D112,0)</f>
        <v>#REF!</v>
      </c>
      <c r="G112" s="23" t="e">
        <f>ROUND(#REF!*D112,0)</f>
        <v>#REF!</v>
      </c>
      <c r="H112" s="23" t="e">
        <f>ROUND(#REF!*D112,0)</f>
        <v>#REF!</v>
      </c>
    </row>
    <row r="113" spans="1:8" s="30" customFormat="1" hidden="1" x14ac:dyDescent="0.25">
      <c r="A113" s="300" t="s">
        <v>95</v>
      </c>
      <c r="B113" s="301"/>
      <c r="C113" s="81" t="e">
        <f>C112</f>
        <v>#REF!</v>
      </c>
      <c r="D113" s="286">
        <f t="shared" ref="D113:G113" si="15">D112</f>
        <v>0</v>
      </c>
      <c r="E113" s="81" t="e">
        <f t="shared" si="15"/>
        <v>#REF!</v>
      </c>
      <c r="F113" s="81" t="e">
        <f t="shared" si="15"/>
        <v>#REF!</v>
      </c>
      <c r="G113" s="81" t="e">
        <f t="shared" si="15"/>
        <v>#REF!</v>
      </c>
      <c r="H113" s="81" t="e">
        <f>H112</f>
        <v>#REF!</v>
      </c>
    </row>
    <row r="114" spans="1:8" s="30" customFormat="1" ht="21" hidden="1" customHeight="1" x14ac:dyDescent="0.25">
      <c r="A114" s="57" t="s">
        <v>81</v>
      </c>
      <c r="B114" s="58"/>
      <c r="C114" s="29" t="e">
        <f>C110+C113</f>
        <v>#REF!</v>
      </c>
      <c r="D114" s="29" t="e">
        <f>F114/C114</f>
        <v>#REF!</v>
      </c>
      <c r="E114" s="29" t="e">
        <f>E110+E113</f>
        <v>#REF!</v>
      </c>
      <c r="F114" s="29" t="e">
        <f>F110+F113</f>
        <v>#REF!</v>
      </c>
      <c r="G114" s="29" t="e">
        <f t="shared" ref="G114:H114" si="16">G110+G113</f>
        <v>#REF!</v>
      </c>
      <c r="H114" s="29" t="e">
        <f t="shared" si="16"/>
        <v>#REF!</v>
      </c>
    </row>
    <row r="115" spans="1:8" s="30" customFormat="1" hidden="1" thickBot="1" x14ac:dyDescent="0.25">
      <c r="A115" s="302" t="s">
        <v>10</v>
      </c>
      <c r="B115" s="303"/>
      <c r="C115" s="303"/>
      <c r="D115" s="303"/>
      <c r="E115" s="303"/>
      <c r="F115" s="303"/>
      <c r="G115" s="303"/>
      <c r="H115" s="303"/>
    </row>
    <row r="116" spans="1:8" s="30" customFormat="1" ht="29.25" hidden="1" customHeight="1" x14ac:dyDescent="0.25">
      <c r="A116" s="291" t="s">
        <v>140</v>
      </c>
      <c r="B116" s="89"/>
      <c r="C116" s="215"/>
      <c r="D116" s="23"/>
      <c r="E116" s="23"/>
      <c r="F116" s="23"/>
      <c r="G116" s="23"/>
      <c r="H116" s="23"/>
    </row>
    <row r="117" spans="1:8" s="30" customFormat="1" hidden="1" x14ac:dyDescent="0.25">
      <c r="A117" s="17" t="s">
        <v>4</v>
      </c>
      <c r="B117" s="89"/>
      <c r="C117" s="215"/>
      <c r="D117" s="23"/>
      <c r="E117" s="23"/>
      <c r="F117" s="23"/>
      <c r="G117" s="23"/>
      <c r="H117" s="23"/>
    </row>
    <row r="118" spans="1:8" s="30" customFormat="1" hidden="1" x14ac:dyDescent="0.25">
      <c r="A118" s="20" t="s">
        <v>126</v>
      </c>
      <c r="B118" s="272">
        <v>340</v>
      </c>
      <c r="C118" s="172" t="e">
        <f>#REF!+#REF!</f>
        <v>#REF!</v>
      </c>
      <c r="D118" s="173"/>
      <c r="E118" s="23" t="e">
        <f>ROUND(G118/B118,0)</f>
        <v>#REF!</v>
      </c>
      <c r="F118" s="23" t="e">
        <f>ROUND(C118*D118,0)</f>
        <v>#REF!</v>
      </c>
      <c r="G118" s="23" t="e">
        <f>ROUND(#REF!*D118,0)</f>
        <v>#REF!</v>
      </c>
      <c r="H118" s="23" t="e">
        <f>ROUND(#REF!*D118,0)</f>
        <v>#REF!</v>
      </c>
    </row>
    <row r="119" spans="1:8" s="30" customFormat="1" ht="14.25" hidden="1" x14ac:dyDescent="0.2">
      <c r="A119" s="251" t="s">
        <v>5</v>
      </c>
      <c r="B119" s="89"/>
      <c r="C119" s="29" t="e">
        <f t="shared" ref="C119:E119" si="17">C118</f>
        <v>#REF!</v>
      </c>
      <c r="D119" s="292">
        <f t="shared" si="17"/>
        <v>0</v>
      </c>
      <c r="E119" s="29" t="e">
        <f t="shared" si="17"/>
        <v>#REF!</v>
      </c>
      <c r="F119" s="29" t="e">
        <f>G119+H119</f>
        <v>#REF!</v>
      </c>
      <c r="G119" s="29" t="e">
        <f t="shared" ref="G119:H119" si="18">G118</f>
        <v>#REF!</v>
      </c>
      <c r="H119" s="29" t="e">
        <f t="shared" si="18"/>
        <v>#REF!</v>
      </c>
    </row>
    <row r="120" spans="1:8" s="30" customFormat="1" hidden="1" x14ac:dyDescent="0.25">
      <c r="A120" s="31" t="s">
        <v>117</v>
      </c>
      <c r="B120" s="89"/>
      <c r="C120" s="215"/>
      <c r="D120" s="23"/>
      <c r="E120" s="23"/>
      <c r="F120" s="23"/>
      <c r="G120" s="23"/>
      <c r="H120" s="23"/>
    </row>
    <row r="121" spans="1:8" s="30" customFormat="1" hidden="1" x14ac:dyDescent="0.25">
      <c r="A121" s="33" t="s">
        <v>84</v>
      </c>
      <c r="B121" s="215"/>
      <c r="C121" s="172" t="e">
        <f>#REF!+#REF!</f>
        <v>#REF!</v>
      </c>
      <c r="D121" s="23"/>
      <c r="E121" s="23"/>
      <c r="F121" s="23"/>
      <c r="G121" s="23"/>
      <c r="H121" s="23"/>
    </row>
    <row r="122" spans="1:8" s="30" customFormat="1" hidden="1" x14ac:dyDescent="0.25">
      <c r="A122" s="35" t="s">
        <v>82</v>
      </c>
      <c r="B122" s="32"/>
      <c r="C122" s="172" t="e">
        <f>#REF!+#REF!</f>
        <v>#REF!</v>
      </c>
      <c r="D122" s="23"/>
      <c r="E122" s="23"/>
      <c r="F122" s="23"/>
      <c r="G122" s="23"/>
      <c r="H122" s="23"/>
    </row>
    <row r="123" spans="1:8" s="30" customFormat="1" ht="30" hidden="1" x14ac:dyDescent="0.25">
      <c r="A123" s="35" t="s">
        <v>83</v>
      </c>
      <c r="B123" s="32"/>
      <c r="C123" s="172" t="e">
        <f>#REF!+#REF!</f>
        <v>#REF!</v>
      </c>
      <c r="D123" s="23"/>
      <c r="E123" s="23"/>
      <c r="F123" s="23"/>
      <c r="G123" s="23"/>
      <c r="H123" s="23"/>
    </row>
    <row r="124" spans="1:8" s="30" customFormat="1" hidden="1" x14ac:dyDescent="0.25">
      <c r="A124" s="93" t="s">
        <v>100</v>
      </c>
      <c r="B124" s="32"/>
      <c r="C124" s="29" t="e">
        <f>#REF!+#REF!</f>
        <v>#REF!</v>
      </c>
      <c r="D124" s="23"/>
      <c r="E124" s="23"/>
      <c r="F124" s="23"/>
      <c r="G124" s="23"/>
      <c r="H124" s="23"/>
    </row>
    <row r="125" spans="1:8" s="30" customFormat="1" hidden="1" thickBot="1" x14ac:dyDescent="0.25">
      <c r="A125" s="302" t="s">
        <v>10</v>
      </c>
      <c r="B125" s="303"/>
      <c r="C125" s="303"/>
      <c r="D125" s="303"/>
      <c r="E125" s="303"/>
      <c r="F125" s="303"/>
      <c r="G125" s="303"/>
      <c r="H125" s="303"/>
    </row>
    <row r="126" spans="1:8" s="176" customFormat="1" ht="33" hidden="1" customHeight="1" x14ac:dyDescent="0.25">
      <c r="A126" s="243" t="s">
        <v>141</v>
      </c>
      <c r="B126" s="304"/>
      <c r="C126" s="304"/>
      <c r="D126" s="304"/>
      <c r="E126" s="304"/>
      <c r="F126" s="304"/>
      <c r="G126" s="304"/>
      <c r="H126" s="304"/>
    </row>
    <row r="127" spans="1:8" s="176" customFormat="1" hidden="1" x14ac:dyDescent="0.25">
      <c r="A127" s="189" t="s">
        <v>4</v>
      </c>
      <c r="B127" s="245"/>
      <c r="C127" s="245"/>
      <c r="D127" s="245"/>
      <c r="E127" s="245"/>
      <c r="F127" s="245"/>
      <c r="G127" s="245"/>
      <c r="H127" s="245"/>
    </row>
    <row r="128" spans="1:8" s="176" customFormat="1" ht="30" hidden="1" x14ac:dyDescent="0.25">
      <c r="A128" s="88" t="s">
        <v>136</v>
      </c>
      <c r="B128" s="247">
        <v>320</v>
      </c>
      <c r="C128" s="305" t="e">
        <f>#REF!+#REF!</f>
        <v>#REF!</v>
      </c>
      <c r="D128" s="255"/>
      <c r="E128" s="21" t="e">
        <f>ROUND(G128/B128,0)</f>
        <v>#REF!</v>
      </c>
      <c r="F128" s="23" t="e">
        <f>ROUND(C128*D128,0)</f>
        <v>#REF!</v>
      </c>
      <c r="G128" s="23" t="e">
        <f>ROUND(#REF!*D128,0)</f>
        <v>#REF!</v>
      </c>
      <c r="H128" s="23" t="e">
        <f>ROUND(#REF!*D128,0)</f>
        <v>#REF!</v>
      </c>
    </row>
    <row r="129" spans="1:81" s="176" customFormat="1" hidden="1" x14ac:dyDescent="0.25">
      <c r="A129" s="251" t="s">
        <v>5</v>
      </c>
      <c r="B129" s="181">
        <v>320</v>
      </c>
      <c r="C129" s="175" t="e">
        <f>C128</f>
        <v>#REF!</v>
      </c>
      <c r="D129" s="306">
        <f t="shared" ref="D129:H129" si="19">D128</f>
        <v>0</v>
      </c>
      <c r="E129" s="175" t="e">
        <f t="shared" si="19"/>
        <v>#REF!</v>
      </c>
      <c r="F129" s="175" t="e">
        <f t="shared" si="19"/>
        <v>#REF!</v>
      </c>
      <c r="G129" s="175" t="e">
        <f t="shared" si="19"/>
        <v>#REF!</v>
      </c>
      <c r="H129" s="175" t="e">
        <f t="shared" si="19"/>
        <v>#REF!</v>
      </c>
    </row>
    <row r="130" spans="1:81" s="176" customFormat="1" ht="15.75" hidden="1" thickBot="1" x14ac:dyDescent="0.3">
      <c r="A130" s="178" t="s">
        <v>10</v>
      </c>
      <c r="B130" s="178"/>
      <c r="C130" s="178"/>
      <c r="D130" s="178"/>
      <c r="E130" s="178"/>
      <c r="F130" s="178"/>
      <c r="G130" s="178"/>
      <c r="H130" s="178"/>
    </row>
    <row r="131" spans="1:81" ht="26.25" hidden="1" customHeight="1" x14ac:dyDescent="0.25">
      <c r="A131" s="291" t="s">
        <v>142</v>
      </c>
      <c r="B131" s="89"/>
      <c r="C131" s="215"/>
      <c r="D131" s="23"/>
      <c r="E131" s="23"/>
      <c r="F131" s="23"/>
      <c r="G131" s="23"/>
      <c r="H131" s="23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  <c r="BO131" s="30"/>
      <c r="BP131" s="30"/>
      <c r="BQ131" s="30"/>
      <c r="BR131" s="30"/>
      <c r="BS131" s="30"/>
      <c r="BT131" s="30"/>
      <c r="BU131" s="30"/>
      <c r="BV131" s="30"/>
      <c r="BW131" s="30"/>
      <c r="BX131" s="30"/>
      <c r="BY131" s="30"/>
      <c r="BZ131" s="30"/>
      <c r="CA131" s="30"/>
      <c r="CB131" s="30"/>
      <c r="CC131" s="30"/>
    </row>
    <row r="132" spans="1:81" hidden="1" x14ac:dyDescent="0.25">
      <c r="A132" s="31" t="s">
        <v>117</v>
      </c>
      <c r="B132" s="32"/>
      <c r="C132" s="137"/>
      <c r="D132" s="23"/>
      <c r="E132" s="23"/>
      <c r="F132" s="23"/>
      <c r="G132" s="23"/>
      <c r="H132" s="23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  <c r="BO132" s="30"/>
      <c r="BP132" s="30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  <c r="CB132" s="30"/>
      <c r="CC132" s="30"/>
    </row>
    <row r="133" spans="1:81" hidden="1" x14ac:dyDescent="0.25">
      <c r="A133" s="33" t="s">
        <v>84</v>
      </c>
      <c r="B133" s="32"/>
      <c r="C133" s="172" t="e">
        <f>#REF!+#REF!</f>
        <v>#REF!</v>
      </c>
      <c r="D133" s="23"/>
      <c r="E133" s="23"/>
      <c r="F133" s="23"/>
      <c r="G133" s="23"/>
      <c r="H133" s="23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  <c r="BM133" s="30"/>
      <c r="BN133" s="30"/>
      <c r="BO133" s="30"/>
      <c r="BP133" s="30"/>
      <c r="BQ133" s="30"/>
      <c r="BR133" s="30"/>
      <c r="BS133" s="30"/>
      <c r="BT133" s="30"/>
      <c r="BU133" s="30"/>
      <c r="BV133" s="30"/>
      <c r="BW133" s="30"/>
      <c r="BX133" s="30"/>
      <c r="BY133" s="30"/>
      <c r="BZ133" s="30"/>
      <c r="CA133" s="30"/>
      <c r="CB133" s="30"/>
      <c r="CC133" s="30"/>
    </row>
    <row r="134" spans="1:81" hidden="1" x14ac:dyDescent="0.25">
      <c r="A134" s="35" t="s">
        <v>82</v>
      </c>
      <c r="B134" s="32"/>
      <c r="C134" s="172" t="e">
        <f>#REF!+#REF!</f>
        <v>#REF!</v>
      </c>
      <c r="D134" s="23"/>
      <c r="E134" s="23"/>
      <c r="F134" s="23"/>
      <c r="G134" s="23"/>
      <c r="H134" s="23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  <c r="BI134" s="30"/>
      <c r="BJ134" s="30"/>
      <c r="BK134" s="30"/>
      <c r="BL134" s="30"/>
      <c r="BM134" s="30"/>
      <c r="BN134" s="30"/>
      <c r="BO134" s="30"/>
      <c r="BP134" s="30"/>
      <c r="BQ134" s="30"/>
      <c r="BR134" s="30"/>
      <c r="BS134" s="30"/>
      <c r="BT134" s="30"/>
      <c r="BU134" s="30"/>
      <c r="BV134" s="30"/>
      <c r="BW134" s="30"/>
      <c r="BX134" s="30"/>
      <c r="BY134" s="30"/>
      <c r="BZ134" s="30"/>
      <c r="CA134" s="30"/>
      <c r="CB134" s="30"/>
      <c r="CC134" s="30"/>
    </row>
    <row r="135" spans="1:81" ht="30" hidden="1" x14ac:dyDescent="0.25">
      <c r="A135" s="35" t="s">
        <v>83</v>
      </c>
      <c r="B135" s="32"/>
      <c r="C135" s="172" t="e">
        <f>#REF!+#REF!</f>
        <v>#REF!</v>
      </c>
      <c r="D135" s="23"/>
      <c r="E135" s="23"/>
      <c r="F135" s="23"/>
      <c r="G135" s="23"/>
      <c r="H135" s="23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/>
      <c r="BP135" s="30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  <c r="CC135" s="30"/>
    </row>
    <row r="136" spans="1:81" hidden="1" x14ac:dyDescent="0.25">
      <c r="A136" s="93" t="s">
        <v>100</v>
      </c>
      <c r="B136" s="32"/>
      <c r="C136" s="29" t="e">
        <f>#REF!+#REF!</f>
        <v>#REF!</v>
      </c>
      <c r="D136" s="23"/>
      <c r="E136" s="23"/>
      <c r="F136" s="23"/>
      <c r="G136" s="23"/>
      <c r="H136" s="23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/>
      <c r="BM136" s="30"/>
      <c r="BN136" s="30"/>
      <c r="BO136" s="30"/>
      <c r="BP136" s="30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  <c r="CC136" s="30"/>
    </row>
    <row r="137" spans="1:81" hidden="1" x14ac:dyDescent="0.25">
      <c r="A137" s="307" t="s">
        <v>10</v>
      </c>
      <c r="B137" s="308"/>
      <c r="C137" s="308"/>
      <c r="D137" s="308"/>
      <c r="E137" s="308"/>
      <c r="F137" s="308"/>
      <c r="G137" s="308"/>
      <c r="H137" s="308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O137" s="30"/>
      <c r="BP137" s="30"/>
      <c r="BQ137" s="30"/>
      <c r="BR137" s="30"/>
      <c r="BS137" s="30"/>
      <c r="BT137" s="30"/>
      <c r="BU137" s="30"/>
      <c r="BV137" s="30"/>
      <c r="BW137" s="30"/>
      <c r="BX137" s="30"/>
      <c r="BY137" s="30"/>
      <c r="BZ137" s="30"/>
      <c r="CA137" s="30"/>
      <c r="CB137" s="30"/>
      <c r="CC137" s="30"/>
    </row>
  </sheetData>
  <mergeCells count="9">
    <mergeCell ref="A1:F2"/>
    <mergeCell ref="G4:H4"/>
    <mergeCell ref="G5:G6"/>
    <mergeCell ref="H5:H6"/>
    <mergeCell ref="B4:B6"/>
    <mergeCell ref="D4:D6"/>
    <mergeCell ref="E4:E6"/>
    <mergeCell ref="F4:F6"/>
    <mergeCell ref="C4:C6"/>
  </mergeCells>
  <pageMargins left="0.39370078740157483" right="0" top="0.31496062992125984" bottom="0.19685039370078741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Хабаровск-1</vt:lpstr>
      <vt:lpstr>Хабаровск-2</vt:lpstr>
      <vt:lpstr>Комсомольск</vt:lpstr>
      <vt:lpstr>Комсомольск!Заголовки_для_печати</vt:lpstr>
      <vt:lpstr>'Хабаровск-1'!Заголовки_для_печати</vt:lpstr>
      <vt:lpstr>'Хабаровск-2'!Заголовки_для_печати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2018-12-26T23:58:27Z</cp:lastPrinted>
  <dcterms:created xsi:type="dcterms:W3CDTF">2011-12-09T04:00:35Z</dcterms:created>
  <dcterms:modified xsi:type="dcterms:W3CDTF">2019-01-24T05:17:32Z</dcterms:modified>
</cp:coreProperties>
</file>