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50" windowWidth="22845" windowHeight="7980"/>
  </bookViews>
  <sheets>
    <sheet name="ОЦЕНКА АПП декабрь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'ОЦЕНКА АПП декабрь'!$A$8:$N$8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декабрь'!$4:$8</definedName>
    <definedName name="_xlnm.Print_Area" localSheetId="0">'ОЦЕНКА АПП декабрь'!$A$1:$N$55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I55" i="1" l="1"/>
  <c r="G55" i="1"/>
  <c r="M54" i="1"/>
  <c r="H54" i="1"/>
  <c r="J54" i="1" s="1"/>
  <c r="K54" i="1" s="1"/>
  <c r="L54" i="1" s="1"/>
  <c r="E54" i="1"/>
  <c r="D54" i="1"/>
  <c r="M53" i="1"/>
  <c r="H53" i="1"/>
  <c r="J53" i="1" s="1"/>
  <c r="K53" i="1" s="1"/>
  <c r="L53" i="1" s="1"/>
  <c r="E53" i="1"/>
  <c r="D53" i="1"/>
  <c r="A53" i="1"/>
  <c r="A54" i="1" s="1"/>
  <c r="M52" i="1"/>
  <c r="H52" i="1"/>
  <c r="J52" i="1" s="1"/>
  <c r="K52" i="1" s="1"/>
  <c r="L52" i="1" s="1"/>
  <c r="E52" i="1"/>
  <c r="D52" i="1"/>
  <c r="M51" i="1"/>
  <c r="H51" i="1"/>
  <c r="J51" i="1" s="1"/>
  <c r="K51" i="1" s="1"/>
  <c r="L51" i="1" s="1"/>
  <c r="E51" i="1"/>
  <c r="D51" i="1"/>
  <c r="M50" i="1"/>
  <c r="H50" i="1"/>
  <c r="J50" i="1" s="1"/>
  <c r="K50" i="1" s="1"/>
  <c r="L50" i="1" s="1"/>
  <c r="E50" i="1"/>
  <c r="D50" i="1"/>
  <c r="M49" i="1"/>
  <c r="H49" i="1"/>
  <c r="J49" i="1" s="1"/>
  <c r="K49" i="1" s="1"/>
  <c r="L49" i="1" s="1"/>
  <c r="E49" i="1"/>
  <c r="D49" i="1"/>
  <c r="M48" i="1"/>
  <c r="H48" i="1"/>
  <c r="J48" i="1" s="1"/>
  <c r="K48" i="1" s="1"/>
  <c r="L48" i="1" s="1"/>
  <c r="E48" i="1"/>
  <c r="D48" i="1"/>
  <c r="M47" i="1"/>
  <c r="H47" i="1"/>
  <c r="J47" i="1" s="1"/>
  <c r="K47" i="1" s="1"/>
  <c r="L47" i="1" s="1"/>
  <c r="E47" i="1"/>
  <c r="D47" i="1"/>
  <c r="M46" i="1"/>
  <c r="H46" i="1"/>
  <c r="J46" i="1" s="1"/>
  <c r="K46" i="1" s="1"/>
  <c r="L46" i="1" s="1"/>
  <c r="E46" i="1"/>
  <c r="D46" i="1"/>
  <c r="M45" i="1"/>
  <c r="H45" i="1"/>
  <c r="J45" i="1" s="1"/>
  <c r="K45" i="1" s="1"/>
  <c r="L45" i="1" s="1"/>
  <c r="E45" i="1"/>
  <c r="D45" i="1"/>
  <c r="M44" i="1"/>
  <c r="H44" i="1"/>
  <c r="J44" i="1" s="1"/>
  <c r="K44" i="1" s="1"/>
  <c r="L44" i="1" s="1"/>
  <c r="E44" i="1"/>
  <c r="D44" i="1"/>
  <c r="M43" i="1"/>
  <c r="H43" i="1"/>
  <c r="J43" i="1" s="1"/>
  <c r="K43" i="1" s="1"/>
  <c r="L43" i="1" s="1"/>
  <c r="E43" i="1"/>
  <c r="D43" i="1"/>
  <c r="M42" i="1"/>
  <c r="H42" i="1"/>
  <c r="J42" i="1" s="1"/>
  <c r="K42" i="1" s="1"/>
  <c r="L42" i="1" s="1"/>
  <c r="E42" i="1"/>
  <c r="D42" i="1"/>
  <c r="M41" i="1"/>
  <c r="N41" i="1" s="1"/>
  <c r="H41" i="1"/>
  <c r="J41" i="1" s="1"/>
  <c r="K41" i="1" s="1"/>
  <c r="L41" i="1" s="1"/>
  <c r="E41" i="1"/>
  <c r="D41" i="1"/>
  <c r="M40" i="1"/>
  <c r="H40" i="1"/>
  <c r="J40" i="1" s="1"/>
  <c r="K40" i="1" s="1"/>
  <c r="L40" i="1" s="1"/>
  <c r="E40" i="1"/>
  <c r="D40" i="1"/>
  <c r="M39" i="1"/>
  <c r="H39" i="1"/>
  <c r="J39" i="1" s="1"/>
  <c r="K39" i="1" s="1"/>
  <c r="L39" i="1" s="1"/>
  <c r="E39" i="1"/>
  <c r="D39" i="1"/>
  <c r="M38" i="1"/>
  <c r="H38" i="1"/>
  <c r="J38" i="1" s="1"/>
  <c r="K38" i="1" s="1"/>
  <c r="L38" i="1" s="1"/>
  <c r="E38" i="1"/>
  <c r="D38" i="1"/>
  <c r="M37" i="1"/>
  <c r="H37" i="1"/>
  <c r="J37" i="1" s="1"/>
  <c r="K37" i="1" s="1"/>
  <c r="L37" i="1" s="1"/>
  <c r="E37" i="1"/>
  <c r="D37" i="1"/>
  <c r="M36" i="1"/>
  <c r="H36" i="1"/>
  <c r="J36" i="1" s="1"/>
  <c r="K36" i="1" s="1"/>
  <c r="L36" i="1" s="1"/>
  <c r="E36" i="1"/>
  <c r="D36" i="1"/>
  <c r="M35" i="1"/>
  <c r="H35" i="1"/>
  <c r="J35" i="1" s="1"/>
  <c r="K35" i="1" s="1"/>
  <c r="L35" i="1" s="1"/>
  <c r="E35" i="1"/>
  <c r="D35" i="1"/>
  <c r="M34" i="1"/>
  <c r="H34" i="1"/>
  <c r="J34" i="1" s="1"/>
  <c r="K34" i="1" s="1"/>
  <c r="L34" i="1" s="1"/>
  <c r="E34" i="1"/>
  <c r="D34" i="1"/>
  <c r="M33" i="1"/>
  <c r="H33" i="1"/>
  <c r="J33" i="1" s="1"/>
  <c r="K33" i="1" s="1"/>
  <c r="L33" i="1" s="1"/>
  <c r="E33" i="1"/>
  <c r="D33" i="1"/>
  <c r="M32" i="1"/>
  <c r="H32" i="1"/>
  <c r="J32" i="1" s="1"/>
  <c r="K32" i="1" s="1"/>
  <c r="L32" i="1" s="1"/>
  <c r="E32" i="1"/>
  <c r="D32" i="1"/>
  <c r="M31" i="1"/>
  <c r="H31" i="1"/>
  <c r="J31" i="1" s="1"/>
  <c r="K31" i="1" s="1"/>
  <c r="L31" i="1" s="1"/>
  <c r="E31" i="1"/>
  <c r="D31" i="1"/>
  <c r="M30" i="1"/>
  <c r="H30" i="1"/>
  <c r="J30" i="1" s="1"/>
  <c r="K30" i="1" s="1"/>
  <c r="L30" i="1" s="1"/>
  <c r="E30" i="1"/>
  <c r="D30" i="1"/>
  <c r="M29" i="1"/>
  <c r="H29" i="1"/>
  <c r="J29" i="1" s="1"/>
  <c r="K29" i="1" s="1"/>
  <c r="L29" i="1" s="1"/>
  <c r="E29" i="1"/>
  <c r="D29" i="1"/>
  <c r="M28" i="1"/>
  <c r="H28" i="1"/>
  <c r="J28" i="1" s="1"/>
  <c r="K28" i="1" s="1"/>
  <c r="L28" i="1" s="1"/>
  <c r="E28" i="1"/>
  <c r="D28" i="1"/>
  <c r="M27" i="1"/>
  <c r="H27" i="1"/>
  <c r="J27" i="1" s="1"/>
  <c r="K27" i="1" s="1"/>
  <c r="L27" i="1" s="1"/>
  <c r="E27" i="1"/>
  <c r="D27" i="1"/>
  <c r="M26" i="1"/>
  <c r="H26" i="1"/>
  <c r="J26" i="1" s="1"/>
  <c r="K26" i="1" s="1"/>
  <c r="L26" i="1" s="1"/>
  <c r="E26" i="1"/>
  <c r="D26" i="1"/>
  <c r="M25" i="1"/>
  <c r="H25" i="1"/>
  <c r="J25" i="1" s="1"/>
  <c r="K25" i="1" s="1"/>
  <c r="L25" i="1" s="1"/>
  <c r="E25" i="1"/>
  <c r="D25" i="1"/>
  <c r="M24" i="1"/>
  <c r="H24" i="1"/>
  <c r="J24" i="1" s="1"/>
  <c r="K24" i="1" s="1"/>
  <c r="L24" i="1" s="1"/>
  <c r="E24" i="1"/>
  <c r="D24" i="1"/>
  <c r="M23" i="1"/>
  <c r="H23" i="1"/>
  <c r="J23" i="1" s="1"/>
  <c r="K23" i="1" s="1"/>
  <c r="L23" i="1" s="1"/>
  <c r="E23" i="1"/>
  <c r="D23" i="1"/>
  <c r="M22" i="1"/>
  <c r="H22" i="1"/>
  <c r="J22" i="1" s="1"/>
  <c r="K22" i="1" s="1"/>
  <c r="L22" i="1" s="1"/>
  <c r="E22" i="1"/>
  <c r="D22" i="1"/>
  <c r="M21" i="1"/>
  <c r="H21" i="1"/>
  <c r="J21" i="1" s="1"/>
  <c r="K21" i="1" s="1"/>
  <c r="L21" i="1" s="1"/>
  <c r="E21" i="1"/>
  <c r="D21" i="1"/>
  <c r="M20" i="1"/>
  <c r="H20" i="1"/>
  <c r="J20" i="1" s="1"/>
  <c r="K20" i="1" s="1"/>
  <c r="L20" i="1" s="1"/>
  <c r="E20" i="1"/>
  <c r="D20" i="1"/>
  <c r="M19" i="1"/>
  <c r="H19" i="1"/>
  <c r="J19" i="1" s="1"/>
  <c r="K19" i="1" s="1"/>
  <c r="L19" i="1" s="1"/>
  <c r="E19" i="1"/>
  <c r="D19" i="1"/>
  <c r="M18" i="1"/>
  <c r="H18" i="1"/>
  <c r="J18" i="1" s="1"/>
  <c r="K18" i="1" s="1"/>
  <c r="L18" i="1" s="1"/>
  <c r="E18" i="1"/>
  <c r="D18" i="1"/>
  <c r="M17" i="1"/>
  <c r="H17" i="1"/>
  <c r="J17" i="1" s="1"/>
  <c r="K17" i="1" s="1"/>
  <c r="L17" i="1" s="1"/>
  <c r="E17" i="1"/>
  <c r="D17" i="1"/>
  <c r="M16" i="1"/>
  <c r="H16" i="1"/>
  <c r="J16" i="1" s="1"/>
  <c r="K16" i="1" s="1"/>
  <c r="L16" i="1" s="1"/>
  <c r="E16" i="1"/>
  <c r="D16" i="1"/>
  <c r="M15" i="1"/>
  <c r="H15" i="1"/>
  <c r="J15" i="1" s="1"/>
  <c r="K15" i="1" s="1"/>
  <c r="L15" i="1" s="1"/>
  <c r="E15" i="1"/>
  <c r="D15" i="1"/>
  <c r="M14" i="1"/>
  <c r="H14" i="1"/>
  <c r="J14" i="1" s="1"/>
  <c r="K14" i="1" s="1"/>
  <c r="L14" i="1" s="1"/>
  <c r="E14" i="1"/>
  <c r="D14" i="1"/>
  <c r="M13" i="1"/>
  <c r="H13" i="1"/>
  <c r="J13" i="1" s="1"/>
  <c r="K13" i="1" s="1"/>
  <c r="L13" i="1" s="1"/>
  <c r="E13" i="1"/>
  <c r="D13" i="1"/>
  <c r="M12" i="1"/>
  <c r="H12" i="1"/>
  <c r="J12" i="1" s="1"/>
  <c r="K12" i="1" s="1"/>
  <c r="L12" i="1" s="1"/>
  <c r="E12" i="1"/>
  <c r="D12" i="1"/>
  <c r="M11" i="1"/>
  <c r="H11" i="1"/>
  <c r="J11" i="1" s="1"/>
  <c r="K11" i="1" s="1"/>
  <c r="L11" i="1" s="1"/>
  <c r="E11" i="1"/>
  <c r="D11" i="1"/>
  <c r="M10" i="1"/>
  <c r="H10" i="1"/>
  <c r="J10" i="1" s="1"/>
  <c r="K10" i="1" s="1"/>
  <c r="L10" i="1" s="1"/>
  <c r="E10" i="1"/>
  <c r="D10" i="1"/>
  <c r="M9" i="1"/>
  <c r="H9" i="1"/>
  <c r="H55" i="1" s="1"/>
  <c r="E9" i="1"/>
  <c r="D9" i="1"/>
  <c r="F31" i="1" l="1"/>
  <c r="F35" i="1"/>
  <c r="F37" i="1"/>
  <c r="F38" i="1"/>
  <c r="N21" i="1"/>
  <c r="N22" i="1"/>
  <c r="F45" i="1"/>
  <c r="F46" i="1"/>
  <c r="F30" i="1"/>
  <c r="F24" i="1"/>
  <c r="F25" i="1"/>
  <c r="F27" i="1"/>
  <c r="F28" i="1"/>
  <c r="F9" i="1"/>
  <c r="F18" i="1"/>
  <c r="F47" i="1"/>
  <c r="F48" i="1"/>
  <c r="F50" i="1"/>
  <c r="F10" i="1"/>
  <c r="F33" i="1"/>
  <c r="F16" i="1"/>
  <c r="F17" i="1"/>
  <c r="F51" i="1"/>
  <c r="N25" i="1"/>
  <c r="F11" i="1"/>
  <c r="F14" i="1"/>
  <c r="F21" i="1"/>
  <c r="F22" i="1"/>
  <c r="F26" i="1"/>
  <c r="F29" i="1"/>
  <c r="F39" i="1"/>
  <c r="F40" i="1"/>
  <c r="F42" i="1"/>
  <c r="N49" i="1"/>
  <c r="F53" i="1"/>
  <c r="N19" i="1"/>
  <c r="F15" i="1"/>
  <c r="F20" i="1"/>
  <c r="F23" i="1"/>
  <c r="F36" i="1"/>
  <c r="F43" i="1"/>
  <c r="F44" i="1"/>
  <c r="F52" i="1"/>
  <c r="F34" i="1"/>
  <c r="M55" i="1"/>
  <c r="F13" i="1"/>
  <c r="N26" i="1"/>
  <c r="N29" i="1"/>
  <c r="F32" i="1"/>
  <c r="N37" i="1"/>
  <c r="F41" i="1"/>
  <c r="N45" i="1"/>
  <c r="F49" i="1"/>
  <c r="F54" i="1"/>
  <c r="N10" i="1"/>
  <c r="N11" i="1"/>
  <c r="N12" i="1"/>
  <c r="F12" i="1"/>
  <c r="N14" i="1"/>
  <c r="N20" i="1"/>
  <c r="J9" i="1"/>
  <c r="K9" i="1" s="1"/>
  <c r="L9" i="1" s="1"/>
  <c r="N13" i="1"/>
  <c r="N18" i="1"/>
  <c r="N24" i="1"/>
  <c r="N30" i="1"/>
  <c r="N31" i="1"/>
  <c r="N34" i="1"/>
  <c r="N35" i="1"/>
  <c r="N39" i="1"/>
  <c r="N40" i="1"/>
  <c r="N47" i="1"/>
  <c r="N48" i="1"/>
  <c r="N53" i="1"/>
  <c r="N15" i="1"/>
  <c r="N28" i="1"/>
  <c r="N16" i="1"/>
  <c r="N17" i="1"/>
  <c r="F19" i="1"/>
  <c r="N23" i="1"/>
  <c r="N32" i="1"/>
  <c r="N36" i="1"/>
  <c r="N43" i="1"/>
  <c r="N44" i="1"/>
  <c r="N51" i="1"/>
  <c r="N52" i="1"/>
  <c r="N27" i="1"/>
  <c r="N33" i="1"/>
  <c r="N38" i="1"/>
  <c r="N42" i="1"/>
  <c r="N46" i="1"/>
  <c r="N50" i="1"/>
  <c r="N54" i="1"/>
  <c r="N9" i="1" l="1"/>
  <c r="N55" i="1" s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G53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<sst xmlns="http://schemas.openxmlformats.org/spreadsheetml/2006/main" count="67" uniqueCount="67">
  <si>
    <t>Расчет  стимулирующей части финансового обеспечения амбулаторно-поликлинической помощи по
 подушевому нормативу финансирования за декабрь 2018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</si>
  <si>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</si>
  <si>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</si>
  <si>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</si>
  <si>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</si>
  <si>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</si>
  <si>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</si>
  <si>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</si>
  <si>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</si>
  <si>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Число случаев госпитализации в КС  на 1 прикрепившегося</t>
  </si>
  <si>
    <t>Выполнение планового задания по обращению по заболеванию (%), за январь-ноябрь 2018 г.</t>
  </si>
  <si>
    <t xml:space="preserve">Значение показателя за январь-май 2016 год
</t>
  </si>
  <si>
    <t xml:space="preserve">Значение показателя за январь-май 2017 год
</t>
  </si>
  <si>
    <t>Размер стимулирующей  части финансирования ,%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</si>
  <si>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</si>
  <si>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</si>
  <si>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</si>
  <si>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</si>
  <si>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</si>
  <si>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</si>
  <si>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</si>
  <si>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</si>
  <si>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</si>
  <si>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</si>
  <si>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</si>
  <si>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</si>
  <si>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</si>
  <si>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</si>
  <si>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</si>
  <si>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</si>
  <si>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</si>
  <si>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</si>
  <si>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</si>
  <si>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</si>
  <si>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</si>
  <si>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</si>
  <si>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</si>
  <si>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</si>
  <si>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</si>
  <si>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</si>
  <si>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</si>
  <si>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</si>
  <si>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</si>
  <si>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</si>
  <si>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</si>
  <si>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</si>
  <si>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</si>
  <si>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</si>
  <si>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</si>
  <si>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</si>
  <si>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</si>
  <si>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</si>
  <si>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</si>
  <si>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</si>
  <si>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</si>
  <si>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</si>
  <si>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</si>
  <si>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</si>
  <si>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</si>
  <si>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</si>
  <si>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</si>
  <si>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</si>
  <si>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</si>
  <si>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</si>
  <si>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</si>
  <si>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</si>
  <si>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6
 к Решению Комиссии по разработке ТП ОМС 
от 26.12.2018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</si>
</sst>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0.000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3" fillId="0" borderId="0" xfId="2" applyFont="1" applyFill="1" applyAlignment="1">
      <alignment wrapText="1"/>
    </xf>
    <xf numFmtId="0" fontId="3" fillId="0" borderId="0" xfId="2" applyFont="1" applyFill="1" applyAlignment="1"/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7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5" fillId="0" borderId="0" xfId="2" applyFont="1" applyFill="1" applyAlignment="1"/>
    <xf numFmtId="0" fontId="6" fillId="0" borderId="29" xfId="2" applyFont="1" applyFill="1" applyBorder="1" applyAlignment="1">
      <alignment horizontal="center" vertical="center" wrapText="1"/>
    </xf>
    <xf numFmtId="1" fontId="6" fillId="0" borderId="30" xfId="2" applyNumberFormat="1" applyFont="1" applyFill="1" applyBorder="1" applyAlignment="1">
      <alignment horizontal="center" vertical="center" wrapText="1"/>
    </xf>
    <xf numFmtId="0" fontId="11" fillId="0" borderId="29" xfId="2" applyFont="1" applyFill="1" applyBorder="1" applyAlignment="1">
      <alignment wrapText="1"/>
    </xf>
    <xf numFmtId="165" fontId="3" fillId="0" borderId="31" xfId="2" applyNumberFormat="1" applyFont="1" applyFill="1" applyBorder="1" applyAlignment="1">
      <alignment horizontal="center" wrapText="1"/>
    </xf>
    <xf numFmtId="1" fontId="12" fillId="0" borderId="32" xfId="2" applyNumberFormat="1" applyFont="1" applyFill="1" applyBorder="1" applyAlignment="1">
      <alignment horizontal="center" wrapText="1"/>
    </xf>
    <xf numFmtId="3" fontId="3" fillId="0" borderId="33" xfId="2" applyNumberFormat="1" applyFont="1" applyFill="1" applyBorder="1" applyAlignment="1">
      <alignment horizontal="center" wrapText="1"/>
    </xf>
    <xf numFmtId="3" fontId="3" fillId="0" borderId="34" xfId="2" applyNumberFormat="1" applyFont="1" applyFill="1" applyBorder="1" applyAlignment="1">
      <alignment horizontal="center" wrapText="1"/>
    </xf>
    <xf numFmtId="167" fontId="3" fillId="0" borderId="34" xfId="1" applyNumberFormat="1" applyFont="1" applyFill="1" applyBorder="1" applyAlignment="1">
      <alignment wrapText="1"/>
    </xf>
    <xf numFmtId="1" fontId="12" fillId="0" borderId="35" xfId="2" applyNumberFormat="1" applyFont="1" applyFill="1" applyBorder="1" applyAlignment="1">
      <alignment horizontal="center" wrapText="1"/>
    </xf>
    <xf numFmtId="1" fontId="12" fillId="0" borderId="36" xfId="2" applyNumberFormat="1" applyFont="1" applyFill="1" applyBorder="1" applyAlignment="1">
      <alignment horizontal="center" wrapText="1"/>
    </xf>
    <xf numFmtId="166" fontId="3" fillId="0" borderId="34" xfId="1" applyFont="1" applyFill="1" applyBorder="1" applyAlignment="1">
      <alignment horizontal="center" wrapText="1"/>
    </xf>
    <xf numFmtId="166" fontId="12" fillId="0" borderId="32" xfId="1" applyFont="1" applyFill="1" applyBorder="1" applyAlignment="1">
      <alignment horizontal="center" wrapText="1"/>
    </xf>
    <xf numFmtId="0" fontId="6" fillId="0" borderId="16" xfId="2" applyFont="1" applyFill="1" applyBorder="1" applyAlignment="1">
      <alignment horizontal="center" vertical="center" wrapText="1"/>
    </xf>
    <xf numFmtId="1" fontId="6" fillId="0" borderId="37" xfId="2" applyNumberFormat="1" applyFont="1" applyFill="1" applyBorder="1" applyAlignment="1">
      <alignment horizontal="center" vertical="center" wrapText="1"/>
    </xf>
    <xf numFmtId="0" fontId="11" fillId="0" borderId="16" xfId="2" applyFont="1" applyFill="1" applyBorder="1" applyAlignment="1">
      <alignment wrapText="1"/>
    </xf>
    <xf numFmtId="3" fontId="3" fillId="0" borderId="38" xfId="2" applyNumberFormat="1" applyFont="1" applyFill="1" applyBorder="1" applyAlignment="1">
      <alignment horizontal="center" wrapText="1"/>
    </xf>
    <xf numFmtId="166" fontId="12" fillId="0" borderId="39" xfId="1" applyFont="1" applyFill="1" applyBorder="1" applyAlignment="1">
      <alignment horizontal="center" wrapText="1"/>
    </xf>
    <xf numFmtId="166" fontId="12" fillId="2" borderId="39" xfId="1" applyFont="1" applyFill="1" applyBorder="1" applyAlignment="1">
      <alignment horizontal="center" wrapText="1"/>
    </xf>
    <xf numFmtId="0" fontId="11" fillId="2" borderId="16" xfId="2" applyFont="1" applyFill="1" applyBorder="1" applyAlignment="1">
      <alignment wrapText="1"/>
    </xf>
    <xf numFmtId="165" fontId="3" fillId="2" borderId="31" xfId="2" applyNumberFormat="1" applyFont="1" applyFill="1" applyBorder="1" applyAlignment="1">
      <alignment horizontal="center" wrapText="1"/>
    </xf>
    <xf numFmtId="1" fontId="12" fillId="2" borderId="32" xfId="2" applyNumberFormat="1" applyFont="1" applyFill="1" applyBorder="1" applyAlignment="1">
      <alignment horizontal="center" wrapText="1"/>
    </xf>
    <xf numFmtId="3" fontId="3" fillId="2" borderId="38" xfId="2" applyNumberFormat="1" applyFont="1" applyFill="1" applyBorder="1" applyAlignment="1">
      <alignment horizontal="center" wrapText="1"/>
    </xf>
    <xf numFmtId="167" fontId="3" fillId="2" borderId="34" xfId="1" applyNumberFormat="1" applyFont="1" applyFill="1" applyBorder="1" applyAlignment="1">
      <alignment wrapText="1"/>
    </xf>
    <xf numFmtId="1" fontId="12" fillId="2" borderId="36" xfId="2" applyNumberFormat="1" applyFont="1" applyFill="1" applyBorder="1" applyAlignment="1">
      <alignment horizontal="center" wrapText="1"/>
    </xf>
    <xf numFmtId="0" fontId="11" fillId="0" borderId="16" xfId="2" applyFont="1" applyFill="1" applyBorder="1" applyAlignment="1">
      <alignment vertical="center" wrapText="1"/>
    </xf>
    <xf numFmtId="3" fontId="3" fillId="2" borderId="33" xfId="2" applyNumberFormat="1" applyFont="1" applyFill="1" applyBorder="1" applyAlignment="1">
      <alignment horizontal="center" wrapText="1"/>
    </xf>
    <xf numFmtId="0" fontId="6" fillId="0" borderId="40" xfId="2" applyFont="1" applyFill="1" applyBorder="1" applyAlignment="1">
      <alignment horizontal="center" vertical="center" wrapText="1"/>
    </xf>
    <xf numFmtId="1" fontId="6" fillId="0" borderId="41" xfId="2" applyNumberFormat="1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wrapText="1"/>
    </xf>
    <xf numFmtId="3" fontId="3" fillId="0" borderId="42" xfId="2" applyNumberFormat="1" applyFont="1" applyFill="1" applyBorder="1" applyAlignment="1">
      <alignment horizontal="center" wrapText="1"/>
    </xf>
    <xf numFmtId="166" fontId="12" fillId="0" borderId="43" xfId="1" applyFont="1" applyFill="1" applyBorder="1" applyAlignment="1">
      <alignment horizontal="center" wrapText="1"/>
    </xf>
    <xf numFmtId="0" fontId="9" fillId="0" borderId="27" xfId="2" applyFont="1" applyFill="1" applyBorder="1" applyAlignment="1">
      <alignment horizontal="center" vertical="center" wrapText="1"/>
    </xf>
    <xf numFmtId="0" fontId="13" fillId="0" borderId="25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wrapText="1"/>
    </xf>
    <xf numFmtId="165" fontId="3" fillId="0" borderId="25" xfId="2" applyNumberFormat="1" applyFont="1" applyFill="1" applyBorder="1" applyAlignment="1">
      <alignment horizontal="center" wrapText="1"/>
    </xf>
    <xf numFmtId="2" fontId="12" fillId="0" borderId="25" xfId="2" applyNumberFormat="1" applyFont="1" applyFill="1" applyBorder="1" applyAlignment="1">
      <alignment horizontal="center" wrapText="1"/>
    </xf>
    <xf numFmtId="3" fontId="12" fillId="0" borderId="25" xfId="2" applyNumberFormat="1" applyFont="1" applyFill="1" applyBorder="1" applyAlignment="1">
      <alignment horizontal="center" wrapText="1"/>
    </xf>
    <xf numFmtId="167" fontId="12" fillId="0" borderId="25" xfId="1" applyNumberFormat="1" applyFont="1" applyFill="1" applyBorder="1" applyAlignment="1">
      <alignment wrapText="1"/>
    </xf>
    <xf numFmtId="0" fontId="12" fillId="0" borderId="26" xfId="2" applyFont="1" applyFill="1" applyBorder="1" applyAlignment="1">
      <alignment horizontal="center" wrapText="1"/>
    </xf>
    <xf numFmtId="168" fontId="12" fillId="0" borderId="27" xfId="2" applyNumberFormat="1" applyFont="1" applyFill="1" applyBorder="1" applyAlignment="1">
      <alignment horizontal="center" wrapText="1"/>
    </xf>
    <xf numFmtId="166" fontId="12" fillId="0" borderId="26" xfId="1" applyFont="1" applyFill="1" applyBorder="1" applyAlignment="1">
      <alignment wrapText="1"/>
    </xf>
    <xf numFmtId="166" fontId="12" fillId="0" borderId="28" xfId="1" applyFont="1" applyFill="1" applyBorder="1" applyAlignment="1">
      <alignment wrapText="1"/>
    </xf>
    <xf numFmtId="0" fontId="12" fillId="0" borderId="0" xfId="2" applyFont="1" applyFill="1" applyAlignment="1"/>
    <xf numFmtId="0" fontId="12" fillId="0" borderId="0" xfId="2" applyFont="1" applyFill="1" applyAlignment="1">
      <alignment wrapText="1"/>
    </xf>
    <xf numFmtId="166" fontId="0" fillId="0" borderId="0" xfId="0" applyNumberFormat="1" applyFill="1"/>
    <xf numFmtId="0" fontId="18" fillId="2" borderId="0" xfId="0" applyFont="1" applyFill="1" applyAlignment="1">
      <alignment horizontal="right" vertical="top" wrapText="1"/>
    </xf>
    <xf numFmtId="0" fontId="4" fillId="0" borderId="0" xfId="2" applyFont="1" applyFill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18/&#1050;&#1086;&#1084;&#1080;&#1089;&#1089;&#1080;&#1103;%202018/&#1057;&#1090;&#1080;&#1084;&#1091;&#1083;&#1103;&#1096;&#1082;&#1080;%20(&#1084;&#1072;&#1088;&#1090;)/&#1060;&#1086;&#1088;&#1084;&#1072;%20&#8470;8%20(1%20&#1087;&#1086;&#1082;&#1072;&#1079;&#1072;&#1090;&#1077;&#1083;&#110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0;&#1088;&#1080;&#1090;&#1077;&#1088;&#1080;&#1080;%20&#1086;&#1094;&#1077;&#1085;&#1082;&#1080;%20&#1101;&#1092;&#1092;&#1077;&#1082;&#1090;&#1080;&#1074;&#1085;&#1086;&#1089;&#1090;&#1080;%20&#1057;&#1052;&#1055;,%20&#1040;&#1055;&#1055;\2018\&#1057;&#1090;&#1080;&#1084;&#1091;&#1083;&#1103;&#1096;&#1082;&#1080;%20(&#1084;&#1072;&#1088;&#1090;)\&#1055;&#1088;&#1080;&#1083;&#1086;&#1078;&#1077;&#1085;&#1080;&#1077;%20(&#1040;&#1055;&#1055;%20&#1087;&#1086;%20&#1057;&#1052;&#10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8"/>
      <sheetName val="ПР 8 вся численность"/>
      <sheetName val="май"/>
      <sheetName val="2 показатель сравнение"/>
      <sheetName val="ПР 8 вся численность (2016)"/>
      <sheetName val="ПР 8 вся численность (2015)"/>
      <sheetName val="ПР 8 вся численность (2 (2017"/>
      <sheetName val="ПР 8 вся численность (3 (2017"/>
      <sheetName val="ПР 8 вся численность (4 (2017"/>
      <sheetName val="госпитализация"/>
      <sheetName val="2015 год"/>
      <sheetName val="О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C18">
            <v>270147</v>
          </cell>
          <cell r="D18">
            <v>63479</v>
          </cell>
          <cell r="E18">
            <v>60984</v>
          </cell>
          <cell r="F18">
            <v>63162</v>
          </cell>
          <cell r="G18">
            <v>61267</v>
          </cell>
          <cell r="H18">
            <v>62926</v>
          </cell>
          <cell r="I18">
            <v>61172</v>
          </cell>
          <cell r="J18">
            <v>62795</v>
          </cell>
          <cell r="K18">
            <v>61038</v>
          </cell>
          <cell r="L18">
            <v>62610</v>
          </cell>
          <cell r="M18">
            <v>60931</v>
          </cell>
          <cell r="N18">
            <v>4060</v>
          </cell>
          <cell r="O18">
            <v>6.4000000000000001E-2</v>
          </cell>
          <cell r="P18">
            <v>4039</v>
          </cell>
          <cell r="Q18">
            <v>6.6000000000000003E-2</v>
          </cell>
        </row>
        <row r="19">
          <cell r="C19">
            <v>270146</v>
          </cell>
          <cell r="D19">
            <v>26815</v>
          </cell>
          <cell r="E19">
            <v>26191</v>
          </cell>
          <cell r="F19">
            <v>26711</v>
          </cell>
          <cell r="G19">
            <v>26145</v>
          </cell>
          <cell r="H19">
            <v>26681</v>
          </cell>
          <cell r="I19">
            <v>26189</v>
          </cell>
          <cell r="J19">
            <v>26640</v>
          </cell>
          <cell r="K19">
            <v>26229</v>
          </cell>
          <cell r="L19">
            <v>26611</v>
          </cell>
          <cell r="M19">
            <v>26254</v>
          </cell>
          <cell r="N19">
            <v>2207</v>
          </cell>
          <cell r="O19">
            <v>8.3000000000000004E-2</v>
          </cell>
          <cell r="P19">
            <v>2249</v>
          </cell>
          <cell r="Q19">
            <v>8.5999999999999993E-2</v>
          </cell>
        </row>
        <row r="20">
          <cell r="C20">
            <v>270156</v>
          </cell>
          <cell r="D20">
            <v>21656</v>
          </cell>
          <cell r="E20">
            <v>20569</v>
          </cell>
          <cell r="F20">
            <v>21551</v>
          </cell>
          <cell r="G20">
            <v>20626</v>
          </cell>
          <cell r="H20">
            <v>21460</v>
          </cell>
          <cell r="I20">
            <v>20528</v>
          </cell>
          <cell r="J20">
            <v>21294</v>
          </cell>
          <cell r="K20">
            <v>20511</v>
          </cell>
          <cell r="L20">
            <v>21194</v>
          </cell>
          <cell r="M20">
            <v>20441</v>
          </cell>
          <cell r="N20">
            <v>1331</v>
          </cell>
          <cell r="O20">
            <v>6.2E-2</v>
          </cell>
          <cell r="P20">
            <v>1332</v>
          </cell>
          <cell r="Q20">
            <v>6.5000000000000002E-2</v>
          </cell>
        </row>
        <row r="21">
          <cell r="C21">
            <v>270057</v>
          </cell>
          <cell r="D21">
            <v>26247</v>
          </cell>
          <cell r="E21">
            <v>26695</v>
          </cell>
          <cell r="F21">
            <v>26317</v>
          </cell>
          <cell r="G21">
            <v>26696</v>
          </cell>
          <cell r="H21">
            <v>26455</v>
          </cell>
          <cell r="I21">
            <v>26551</v>
          </cell>
          <cell r="J21">
            <v>26501</v>
          </cell>
          <cell r="K21">
            <v>26528</v>
          </cell>
          <cell r="L21">
            <v>26517</v>
          </cell>
          <cell r="M21">
            <v>26538</v>
          </cell>
          <cell r="N21">
            <v>1447</v>
          </cell>
          <cell r="O21">
            <v>5.5E-2</v>
          </cell>
          <cell r="P21">
            <v>1536</v>
          </cell>
          <cell r="Q21">
            <v>5.8000000000000003E-2</v>
          </cell>
        </row>
        <row r="22">
          <cell r="C22">
            <v>270042</v>
          </cell>
          <cell r="D22">
            <v>2003</v>
          </cell>
          <cell r="E22">
            <v>1911</v>
          </cell>
          <cell r="F22">
            <v>1969</v>
          </cell>
          <cell r="G22">
            <v>1893</v>
          </cell>
          <cell r="H22">
            <v>1969</v>
          </cell>
          <cell r="I22">
            <v>1955</v>
          </cell>
          <cell r="J22">
            <v>1998</v>
          </cell>
          <cell r="K22">
            <v>2014</v>
          </cell>
          <cell r="L22">
            <v>1995</v>
          </cell>
          <cell r="M22">
            <v>2041</v>
          </cell>
          <cell r="N22">
            <v>58</v>
          </cell>
          <cell r="O22">
            <v>2.9000000000000001E-2</v>
          </cell>
          <cell r="P22">
            <v>129</v>
          </cell>
          <cell r="Q22">
            <v>6.6000000000000003E-2</v>
          </cell>
        </row>
        <row r="23">
          <cell r="C23">
            <v>270134</v>
          </cell>
          <cell r="D23">
            <v>58105</v>
          </cell>
          <cell r="E23">
            <v>58148</v>
          </cell>
          <cell r="F23">
            <v>58095</v>
          </cell>
          <cell r="G23">
            <v>58139</v>
          </cell>
          <cell r="H23">
            <v>58131</v>
          </cell>
          <cell r="I23">
            <v>58064</v>
          </cell>
          <cell r="J23">
            <v>58133</v>
          </cell>
          <cell r="K23">
            <v>57992</v>
          </cell>
          <cell r="L23">
            <v>58123</v>
          </cell>
          <cell r="M23">
            <v>57944</v>
          </cell>
          <cell r="N23">
            <v>3598</v>
          </cell>
          <cell r="O23">
            <v>6.2E-2</v>
          </cell>
          <cell r="P23">
            <v>3375</v>
          </cell>
          <cell r="Q23">
            <v>5.8000000000000003E-2</v>
          </cell>
        </row>
        <row r="24">
          <cell r="C24">
            <v>270155</v>
          </cell>
          <cell r="D24">
            <v>19641</v>
          </cell>
          <cell r="E24">
            <v>19146</v>
          </cell>
          <cell r="F24">
            <v>19609</v>
          </cell>
          <cell r="G24">
            <v>19125</v>
          </cell>
          <cell r="H24">
            <v>19570</v>
          </cell>
          <cell r="I24">
            <v>19058</v>
          </cell>
          <cell r="J24">
            <v>19540</v>
          </cell>
          <cell r="K24">
            <v>19032</v>
          </cell>
          <cell r="L24">
            <v>19486</v>
          </cell>
          <cell r="M24">
            <v>19027</v>
          </cell>
          <cell r="N24">
            <v>1473</v>
          </cell>
          <cell r="O24">
            <v>7.4999999999999997E-2</v>
          </cell>
          <cell r="P24">
            <v>1318</v>
          </cell>
          <cell r="Q24">
            <v>6.9000000000000006E-2</v>
          </cell>
        </row>
        <row r="25">
          <cell r="C25">
            <v>270108</v>
          </cell>
          <cell r="D25">
            <v>4386</v>
          </cell>
          <cell r="E25">
            <v>4624</v>
          </cell>
          <cell r="F25">
            <v>4367</v>
          </cell>
          <cell r="G25">
            <v>4601</v>
          </cell>
          <cell r="H25">
            <v>4364</v>
          </cell>
          <cell r="I25">
            <v>4578</v>
          </cell>
          <cell r="J25">
            <v>4346</v>
          </cell>
          <cell r="K25">
            <v>4568</v>
          </cell>
          <cell r="L25">
            <v>4319</v>
          </cell>
          <cell r="M25">
            <v>4534</v>
          </cell>
          <cell r="N25">
            <v>111</v>
          </cell>
          <cell r="O25">
            <v>2.5000000000000001E-2</v>
          </cell>
          <cell r="P25">
            <v>15</v>
          </cell>
          <cell r="Q25">
            <v>3.0000000000000001E-3</v>
          </cell>
        </row>
        <row r="26">
          <cell r="C26">
            <v>270065</v>
          </cell>
          <cell r="D26">
            <v>2118</v>
          </cell>
          <cell r="E26">
            <v>2131</v>
          </cell>
          <cell r="F26">
            <v>2098</v>
          </cell>
          <cell r="G26">
            <v>2125</v>
          </cell>
          <cell r="H26">
            <v>2083</v>
          </cell>
          <cell r="I26">
            <v>2173</v>
          </cell>
          <cell r="J26">
            <v>2121</v>
          </cell>
          <cell r="K26">
            <v>2157</v>
          </cell>
          <cell r="L26">
            <v>2121</v>
          </cell>
          <cell r="M26">
            <v>2152</v>
          </cell>
          <cell r="N26">
            <v>202</v>
          </cell>
          <cell r="O26">
            <v>9.6000000000000002E-2</v>
          </cell>
          <cell r="P26">
            <v>228</v>
          </cell>
          <cell r="Q26">
            <v>0.106</v>
          </cell>
        </row>
        <row r="27">
          <cell r="C27">
            <v>270095</v>
          </cell>
          <cell r="D27">
            <v>2575</v>
          </cell>
          <cell r="E27">
            <v>2375</v>
          </cell>
          <cell r="F27">
            <v>2534</v>
          </cell>
          <cell r="G27">
            <v>2352</v>
          </cell>
          <cell r="H27">
            <v>2512</v>
          </cell>
          <cell r="I27">
            <v>2337</v>
          </cell>
          <cell r="J27">
            <v>2492</v>
          </cell>
          <cell r="K27">
            <v>2324</v>
          </cell>
          <cell r="L27">
            <v>2483</v>
          </cell>
          <cell r="M27">
            <v>2310</v>
          </cell>
          <cell r="N27">
            <v>215</v>
          </cell>
          <cell r="O27">
            <v>8.5000000000000006E-2</v>
          </cell>
          <cell r="P27">
            <v>160</v>
          </cell>
          <cell r="Q27">
            <v>6.8000000000000005E-2</v>
          </cell>
        </row>
        <row r="28">
          <cell r="C28">
            <v>270068</v>
          </cell>
          <cell r="D28">
            <v>21913</v>
          </cell>
          <cell r="E28">
            <v>20932</v>
          </cell>
          <cell r="F28">
            <v>21757</v>
          </cell>
          <cell r="G28">
            <v>21131</v>
          </cell>
          <cell r="H28">
            <v>21666</v>
          </cell>
          <cell r="I28">
            <v>21178</v>
          </cell>
          <cell r="J28">
            <v>21604</v>
          </cell>
          <cell r="K28">
            <v>21200</v>
          </cell>
          <cell r="L28">
            <v>21577</v>
          </cell>
          <cell r="M28">
            <v>21155</v>
          </cell>
          <cell r="N28">
            <v>1358</v>
          </cell>
          <cell r="O28">
            <v>6.3E-2</v>
          </cell>
          <cell r="P28">
            <v>1334</v>
          </cell>
          <cell r="Q28">
            <v>6.3E-2</v>
          </cell>
        </row>
        <row r="29">
          <cell r="C29">
            <v>270091</v>
          </cell>
          <cell r="D29">
            <v>35747</v>
          </cell>
          <cell r="E29">
            <v>36682</v>
          </cell>
          <cell r="F29">
            <v>35719</v>
          </cell>
          <cell r="G29">
            <v>36627</v>
          </cell>
          <cell r="H29">
            <v>35831</v>
          </cell>
          <cell r="I29">
            <v>36578</v>
          </cell>
          <cell r="J29">
            <v>35931</v>
          </cell>
          <cell r="K29">
            <v>36520</v>
          </cell>
          <cell r="L29">
            <v>35931</v>
          </cell>
          <cell r="M29">
            <v>36493</v>
          </cell>
          <cell r="N29">
            <v>2232</v>
          </cell>
          <cell r="O29">
            <v>6.2E-2</v>
          </cell>
          <cell r="P29">
            <v>2445</v>
          </cell>
          <cell r="Q29">
            <v>6.7000000000000004E-2</v>
          </cell>
        </row>
        <row r="30">
          <cell r="C30">
            <v>270171</v>
          </cell>
          <cell r="D30">
            <v>20605</v>
          </cell>
          <cell r="E30">
            <v>19265</v>
          </cell>
          <cell r="F30">
            <v>20417</v>
          </cell>
          <cell r="G30">
            <v>19199</v>
          </cell>
          <cell r="H30">
            <v>20241</v>
          </cell>
          <cell r="I30">
            <v>19078</v>
          </cell>
          <cell r="J30">
            <v>20152</v>
          </cell>
          <cell r="K30">
            <v>18992</v>
          </cell>
          <cell r="L30">
            <v>20072</v>
          </cell>
          <cell r="M30">
            <v>18939</v>
          </cell>
          <cell r="N30">
            <v>1316</v>
          </cell>
          <cell r="O30">
            <v>6.5000000000000002E-2</v>
          </cell>
          <cell r="P30">
            <v>1528</v>
          </cell>
          <cell r="Q30">
            <v>0.08</v>
          </cell>
        </row>
        <row r="31">
          <cell r="C31">
            <v>270088</v>
          </cell>
          <cell r="D31">
            <v>28749</v>
          </cell>
          <cell r="E31">
            <v>29631</v>
          </cell>
          <cell r="F31">
            <v>28618</v>
          </cell>
          <cell r="G31">
            <v>29655</v>
          </cell>
          <cell r="H31">
            <v>28491</v>
          </cell>
          <cell r="I31">
            <v>29782</v>
          </cell>
          <cell r="J31">
            <v>28375</v>
          </cell>
          <cell r="K31">
            <v>29753</v>
          </cell>
          <cell r="L31">
            <v>28282</v>
          </cell>
          <cell r="M31">
            <v>29751</v>
          </cell>
          <cell r="N31">
            <v>1914</v>
          </cell>
          <cell r="O31">
            <v>6.7000000000000004E-2</v>
          </cell>
          <cell r="P31">
            <v>2115</v>
          </cell>
          <cell r="Q31">
            <v>7.0999999999999994E-2</v>
          </cell>
        </row>
        <row r="32">
          <cell r="C32">
            <v>270087</v>
          </cell>
          <cell r="D32">
            <v>17058</v>
          </cell>
          <cell r="E32">
            <v>16670</v>
          </cell>
          <cell r="F32">
            <v>16999</v>
          </cell>
          <cell r="G32">
            <v>16650</v>
          </cell>
          <cell r="H32">
            <v>16941</v>
          </cell>
          <cell r="I32">
            <v>16637</v>
          </cell>
          <cell r="J32">
            <v>16890</v>
          </cell>
          <cell r="K32">
            <v>16560</v>
          </cell>
          <cell r="L32">
            <v>16829</v>
          </cell>
          <cell r="M32">
            <v>16561</v>
          </cell>
          <cell r="N32">
            <v>1202</v>
          </cell>
          <cell r="O32">
            <v>7.0999999999999994E-2</v>
          </cell>
          <cell r="P32">
            <v>1111</v>
          </cell>
          <cell r="Q32">
            <v>6.7000000000000004E-2</v>
          </cell>
        </row>
        <row r="33">
          <cell r="C33">
            <v>270089</v>
          </cell>
          <cell r="D33">
            <v>8117</v>
          </cell>
          <cell r="E33">
            <v>7716</v>
          </cell>
          <cell r="F33">
            <v>8057</v>
          </cell>
          <cell r="G33">
            <v>7690</v>
          </cell>
          <cell r="H33">
            <v>7998</v>
          </cell>
          <cell r="I33">
            <v>7676</v>
          </cell>
          <cell r="J33">
            <v>7945</v>
          </cell>
          <cell r="K33">
            <v>7661</v>
          </cell>
          <cell r="L33">
            <v>7917</v>
          </cell>
          <cell r="M33">
            <v>7640</v>
          </cell>
          <cell r="N33">
            <v>707</v>
          </cell>
          <cell r="O33">
            <v>8.7999999999999995E-2</v>
          </cell>
          <cell r="P33">
            <v>916</v>
          </cell>
          <cell r="Q33">
            <v>0.11899999999999999</v>
          </cell>
        </row>
        <row r="34">
          <cell r="C34">
            <v>270168</v>
          </cell>
          <cell r="D34">
            <v>24220</v>
          </cell>
          <cell r="E34">
            <v>23605</v>
          </cell>
          <cell r="F34">
            <v>24190</v>
          </cell>
          <cell r="G34">
            <v>23558</v>
          </cell>
          <cell r="H34">
            <v>24127</v>
          </cell>
          <cell r="I34">
            <v>23524</v>
          </cell>
          <cell r="J34">
            <v>24086</v>
          </cell>
          <cell r="K34">
            <v>23450</v>
          </cell>
          <cell r="L34">
            <v>24007</v>
          </cell>
          <cell r="M34">
            <v>23360</v>
          </cell>
          <cell r="N34">
            <v>1158</v>
          </cell>
          <cell r="O34">
            <v>4.8000000000000001E-2</v>
          </cell>
          <cell r="P34">
            <v>1166</v>
          </cell>
          <cell r="Q34">
            <v>0.05</v>
          </cell>
        </row>
        <row r="35">
          <cell r="C35">
            <v>270170</v>
          </cell>
          <cell r="D35">
            <v>31013</v>
          </cell>
          <cell r="E35">
            <v>30033</v>
          </cell>
          <cell r="F35">
            <v>30914</v>
          </cell>
          <cell r="G35">
            <v>29972</v>
          </cell>
          <cell r="H35">
            <v>30830</v>
          </cell>
          <cell r="I35">
            <v>29904</v>
          </cell>
          <cell r="J35">
            <v>30756</v>
          </cell>
          <cell r="K35">
            <v>29891</v>
          </cell>
          <cell r="L35">
            <v>30663</v>
          </cell>
          <cell r="M35">
            <v>29897</v>
          </cell>
          <cell r="N35">
            <v>1951</v>
          </cell>
          <cell r="O35">
            <v>6.3E-2</v>
          </cell>
          <cell r="P35">
            <v>1934</v>
          </cell>
          <cell r="Q35">
            <v>6.5000000000000002E-2</v>
          </cell>
        </row>
        <row r="36">
          <cell r="C36">
            <v>270098</v>
          </cell>
          <cell r="D36">
            <v>13634</v>
          </cell>
          <cell r="E36">
            <v>13808</v>
          </cell>
          <cell r="F36">
            <v>13622</v>
          </cell>
          <cell r="G36">
            <v>14022</v>
          </cell>
          <cell r="H36">
            <v>13601</v>
          </cell>
          <cell r="I36">
            <v>14030</v>
          </cell>
          <cell r="J36">
            <v>13621</v>
          </cell>
          <cell r="K36">
            <v>13988</v>
          </cell>
          <cell r="L36">
            <v>13587</v>
          </cell>
          <cell r="M36">
            <v>13953</v>
          </cell>
          <cell r="N36">
            <v>964</v>
          </cell>
          <cell r="O36">
            <v>7.0999999999999994E-2</v>
          </cell>
          <cell r="P36">
            <v>899</v>
          </cell>
          <cell r="Q36">
            <v>6.4000000000000001E-2</v>
          </cell>
        </row>
        <row r="37">
          <cell r="C37">
            <v>270169</v>
          </cell>
          <cell r="D37">
            <v>51810</v>
          </cell>
          <cell r="E37">
            <v>49622</v>
          </cell>
          <cell r="F37">
            <v>51487</v>
          </cell>
          <cell r="G37">
            <v>49786</v>
          </cell>
          <cell r="H37">
            <v>51293</v>
          </cell>
          <cell r="I37">
            <v>49657</v>
          </cell>
          <cell r="J37">
            <v>51156</v>
          </cell>
          <cell r="K37">
            <v>49658</v>
          </cell>
          <cell r="L37">
            <v>50965</v>
          </cell>
          <cell r="M37">
            <v>49620</v>
          </cell>
          <cell r="N37">
            <v>2766</v>
          </cell>
          <cell r="O37">
            <v>5.3999999999999999E-2</v>
          </cell>
          <cell r="P37">
            <v>3017</v>
          </cell>
          <cell r="Q37">
            <v>6.0999999999999999E-2</v>
          </cell>
        </row>
        <row r="38">
          <cell r="C38">
            <v>270019</v>
          </cell>
          <cell r="D38">
            <v>68658</v>
          </cell>
          <cell r="E38">
            <v>66854</v>
          </cell>
          <cell r="F38">
            <v>68306</v>
          </cell>
          <cell r="G38">
            <v>66639</v>
          </cell>
          <cell r="H38">
            <v>68190</v>
          </cell>
          <cell r="I38">
            <v>66480</v>
          </cell>
          <cell r="J38">
            <v>68065</v>
          </cell>
          <cell r="K38">
            <v>66310</v>
          </cell>
          <cell r="L38">
            <v>67964</v>
          </cell>
          <cell r="M38">
            <v>66128</v>
          </cell>
          <cell r="N38">
            <v>2611</v>
          </cell>
          <cell r="O38">
            <v>3.7999999999999999E-2</v>
          </cell>
          <cell r="P38">
            <v>2899</v>
          </cell>
          <cell r="Q38">
            <v>4.3999999999999997E-2</v>
          </cell>
        </row>
        <row r="39">
          <cell r="C39">
            <v>270021</v>
          </cell>
          <cell r="D39">
            <v>53478</v>
          </cell>
          <cell r="E39">
            <v>54550</v>
          </cell>
          <cell r="F39">
            <v>53251</v>
          </cell>
          <cell r="G39">
            <v>54576</v>
          </cell>
          <cell r="H39">
            <v>53497</v>
          </cell>
          <cell r="I39">
            <v>54510</v>
          </cell>
          <cell r="J39">
            <v>53779</v>
          </cell>
          <cell r="K39">
            <v>54589</v>
          </cell>
          <cell r="L39">
            <v>53985</v>
          </cell>
          <cell r="M39">
            <v>54647</v>
          </cell>
          <cell r="N39">
            <v>2448</v>
          </cell>
          <cell r="O39">
            <v>4.5999999999999999E-2</v>
          </cell>
          <cell r="P39">
            <v>2498</v>
          </cell>
          <cell r="Q39">
            <v>4.5999999999999999E-2</v>
          </cell>
        </row>
        <row r="40">
          <cell r="C40">
            <v>270022</v>
          </cell>
          <cell r="D40">
            <v>32372</v>
          </cell>
          <cell r="E40">
            <v>31376</v>
          </cell>
          <cell r="F40">
            <v>32215</v>
          </cell>
          <cell r="G40">
            <v>31289</v>
          </cell>
          <cell r="H40">
            <v>32141</v>
          </cell>
          <cell r="I40">
            <v>31156</v>
          </cell>
          <cell r="J40">
            <v>32054</v>
          </cell>
          <cell r="K40">
            <v>31033</v>
          </cell>
          <cell r="L40">
            <v>32020</v>
          </cell>
          <cell r="M40">
            <v>30957</v>
          </cell>
          <cell r="N40">
            <v>1275</v>
          </cell>
          <cell r="O40">
            <v>0.04</v>
          </cell>
          <cell r="P40">
            <v>1288</v>
          </cell>
          <cell r="Q40">
            <v>4.1000000000000002E-2</v>
          </cell>
        </row>
        <row r="41">
          <cell r="C41">
            <v>270023</v>
          </cell>
          <cell r="D41">
            <v>23015</v>
          </cell>
          <cell r="E41">
            <v>22628</v>
          </cell>
          <cell r="F41">
            <v>22947</v>
          </cell>
          <cell r="G41">
            <v>22625</v>
          </cell>
          <cell r="H41">
            <v>22850</v>
          </cell>
          <cell r="I41">
            <v>22594</v>
          </cell>
          <cell r="J41">
            <v>22897</v>
          </cell>
          <cell r="K41">
            <v>22526</v>
          </cell>
          <cell r="L41">
            <v>22817</v>
          </cell>
          <cell r="M41">
            <v>22465</v>
          </cell>
          <cell r="N41">
            <v>918</v>
          </cell>
          <cell r="O41">
            <v>0.04</v>
          </cell>
          <cell r="P41">
            <v>936</v>
          </cell>
          <cell r="Q41">
            <v>4.1000000000000002E-2</v>
          </cell>
        </row>
        <row r="42">
          <cell r="C42">
            <v>270024</v>
          </cell>
          <cell r="D42">
            <v>96566</v>
          </cell>
          <cell r="E42">
            <v>98019</v>
          </cell>
          <cell r="F42">
            <v>96750</v>
          </cell>
          <cell r="G42">
            <v>98111</v>
          </cell>
          <cell r="H42">
            <v>96988</v>
          </cell>
          <cell r="I42">
            <v>98215</v>
          </cell>
          <cell r="J42">
            <v>97105</v>
          </cell>
          <cell r="K42">
            <v>98260</v>
          </cell>
          <cell r="L42">
            <v>97070</v>
          </cell>
          <cell r="M42">
            <v>98410</v>
          </cell>
          <cell r="N42">
            <v>4739</v>
          </cell>
          <cell r="O42">
            <v>4.9000000000000002E-2</v>
          </cell>
          <cell r="P42">
            <v>4787</v>
          </cell>
          <cell r="Q42">
            <v>4.9000000000000002E-2</v>
          </cell>
        </row>
        <row r="43">
          <cell r="C43">
            <v>270025</v>
          </cell>
          <cell r="D43">
            <v>27043</v>
          </cell>
          <cell r="E43">
            <v>25735</v>
          </cell>
          <cell r="F43">
            <v>27054</v>
          </cell>
          <cell r="G43">
            <v>25700</v>
          </cell>
          <cell r="H43">
            <v>26988</v>
          </cell>
          <cell r="I43">
            <v>25559</v>
          </cell>
          <cell r="J43">
            <v>26870</v>
          </cell>
          <cell r="K43">
            <v>25479</v>
          </cell>
          <cell r="L43">
            <v>26803</v>
          </cell>
          <cell r="M43">
            <v>25386</v>
          </cell>
          <cell r="N43">
            <v>1181</v>
          </cell>
          <cell r="O43">
            <v>4.3999999999999997E-2</v>
          </cell>
          <cell r="P43">
            <v>1068</v>
          </cell>
          <cell r="Q43">
            <v>4.2000000000000003E-2</v>
          </cell>
        </row>
        <row r="44">
          <cell r="C44">
            <v>270026</v>
          </cell>
          <cell r="D44">
            <v>48096</v>
          </cell>
          <cell r="E44">
            <v>47071</v>
          </cell>
          <cell r="F44">
            <v>47979</v>
          </cell>
          <cell r="G44">
            <v>47090</v>
          </cell>
          <cell r="H44">
            <v>47918</v>
          </cell>
          <cell r="I44">
            <v>47044</v>
          </cell>
          <cell r="J44">
            <v>47810</v>
          </cell>
          <cell r="K44">
            <v>46973</v>
          </cell>
          <cell r="L44">
            <v>47699</v>
          </cell>
          <cell r="M44">
            <v>46927</v>
          </cell>
          <cell r="N44">
            <v>2003</v>
          </cell>
          <cell r="O44">
            <v>4.2000000000000003E-2</v>
          </cell>
          <cell r="P44">
            <v>2029</v>
          </cell>
          <cell r="Q44">
            <v>4.2999999999999997E-2</v>
          </cell>
        </row>
        <row r="45">
          <cell r="C45">
            <v>270020</v>
          </cell>
          <cell r="D45">
            <v>39902</v>
          </cell>
          <cell r="E45">
            <v>38671</v>
          </cell>
          <cell r="F45">
            <v>39756</v>
          </cell>
          <cell r="G45">
            <v>38549</v>
          </cell>
          <cell r="H45">
            <v>39630</v>
          </cell>
          <cell r="I45">
            <v>38337</v>
          </cell>
          <cell r="J45">
            <v>39542</v>
          </cell>
          <cell r="K45">
            <v>38220</v>
          </cell>
          <cell r="L45">
            <v>39442</v>
          </cell>
          <cell r="M45">
            <v>38098</v>
          </cell>
          <cell r="N45">
            <v>1646</v>
          </cell>
          <cell r="O45">
            <v>4.2000000000000003E-2</v>
          </cell>
          <cell r="P45">
            <v>1757</v>
          </cell>
          <cell r="Q45">
            <v>4.5999999999999999E-2</v>
          </cell>
        </row>
        <row r="46">
          <cell r="C46">
            <v>270017</v>
          </cell>
          <cell r="D46">
            <v>62384</v>
          </cell>
          <cell r="E46">
            <v>62220</v>
          </cell>
          <cell r="F46">
            <v>62135</v>
          </cell>
          <cell r="G46">
            <v>62245</v>
          </cell>
          <cell r="H46">
            <v>62083</v>
          </cell>
          <cell r="I46">
            <v>62301</v>
          </cell>
          <cell r="J46">
            <v>61916</v>
          </cell>
          <cell r="K46">
            <v>62391</v>
          </cell>
          <cell r="L46">
            <v>61809</v>
          </cell>
          <cell r="M46">
            <v>62530</v>
          </cell>
          <cell r="N46">
            <v>3009</v>
          </cell>
          <cell r="O46">
            <v>4.8000000000000001E-2</v>
          </cell>
          <cell r="P46">
            <v>3171</v>
          </cell>
          <cell r="Q46">
            <v>5.0999999999999997E-2</v>
          </cell>
        </row>
        <row r="47">
          <cell r="C47">
            <v>270035</v>
          </cell>
          <cell r="D47">
            <v>16657</v>
          </cell>
          <cell r="E47">
            <v>17193</v>
          </cell>
          <cell r="F47">
            <v>16752</v>
          </cell>
          <cell r="G47">
            <v>17274</v>
          </cell>
          <cell r="H47">
            <v>16718</v>
          </cell>
          <cell r="I47">
            <v>17405</v>
          </cell>
          <cell r="J47">
            <v>16815</v>
          </cell>
          <cell r="K47">
            <v>17530</v>
          </cell>
          <cell r="L47">
            <v>16807</v>
          </cell>
          <cell r="M47">
            <v>17716</v>
          </cell>
          <cell r="N47">
            <v>740</v>
          </cell>
          <cell r="O47">
            <v>4.3999999999999997E-2</v>
          </cell>
          <cell r="P47">
            <v>719</v>
          </cell>
          <cell r="Q47">
            <v>4.1000000000000002E-2</v>
          </cell>
        </row>
        <row r="48">
          <cell r="C48">
            <v>270036</v>
          </cell>
          <cell r="D48">
            <v>16420</v>
          </cell>
          <cell r="E48">
            <v>17884</v>
          </cell>
          <cell r="F48">
            <v>16714</v>
          </cell>
          <cell r="G48">
            <v>17905</v>
          </cell>
          <cell r="H48">
            <v>17363</v>
          </cell>
          <cell r="I48">
            <v>17932</v>
          </cell>
          <cell r="J48">
            <v>17468</v>
          </cell>
          <cell r="K48">
            <v>17947</v>
          </cell>
          <cell r="L48">
            <v>17478</v>
          </cell>
          <cell r="M48">
            <v>17957</v>
          </cell>
          <cell r="N48">
            <v>844</v>
          </cell>
          <cell r="O48">
            <v>4.9000000000000002E-2</v>
          </cell>
          <cell r="P48">
            <v>906</v>
          </cell>
          <cell r="Q48">
            <v>5.0999999999999997E-2</v>
          </cell>
        </row>
        <row r="49">
          <cell r="C49">
            <v>270037</v>
          </cell>
          <cell r="D49">
            <v>16479</v>
          </cell>
          <cell r="E49">
            <v>16864</v>
          </cell>
          <cell r="F49">
            <v>16507</v>
          </cell>
          <cell r="G49">
            <v>16861</v>
          </cell>
          <cell r="H49">
            <v>16474</v>
          </cell>
          <cell r="I49">
            <v>16935</v>
          </cell>
          <cell r="J49">
            <v>16507</v>
          </cell>
          <cell r="K49">
            <v>16949</v>
          </cell>
          <cell r="L49">
            <v>16547</v>
          </cell>
          <cell r="M49">
            <v>17018</v>
          </cell>
          <cell r="N49">
            <v>863</v>
          </cell>
          <cell r="O49">
            <v>5.1999999999999998E-2</v>
          </cell>
          <cell r="P49">
            <v>813</v>
          </cell>
          <cell r="Q49">
            <v>4.8000000000000001E-2</v>
          </cell>
        </row>
        <row r="50">
          <cell r="C50">
            <v>270038</v>
          </cell>
          <cell r="D50">
            <v>14545</v>
          </cell>
          <cell r="E50">
            <v>15405</v>
          </cell>
          <cell r="F50">
            <v>14633</v>
          </cell>
          <cell r="G50">
            <v>15378</v>
          </cell>
          <cell r="H50">
            <v>14640</v>
          </cell>
          <cell r="I50">
            <v>15399</v>
          </cell>
          <cell r="J50">
            <v>14758</v>
          </cell>
          <cell r="K50">
            <v>15415</v>
          </cell>
          <cell r="L50">
            <v>14821</v>
          </cell>
          <cell r="M50">
            <v>15409</v>
          </cell>
          <cell r="N50">
            <v>742</v>
          </cell>
          <cell r="O50">
            <v>5.0999999999999997E-2</v>
          </cell>
          <cell r="P50">
            <v>708</v>
          </cell>
          <cell r="Q50">
            <v>4.5999999999999999E-2</v>
          </cell>
        </row>
        <row r="51">
          <cell r="C51">
            <v>270040</v>
          </cell>
          <cell r="D51">
            <v>9630</v>
          </cell>
          <cell r="E51">
            <v>9871</v>
          </cell>
          <cell r="F51">
            <v>9643</v>
          </cell>
          <cell r="G51">
            <v>9904</v>
          </cell>
          <cell r="H51">
            <v>9610</v>
          </cell>
          <cell r="I51">
            <v>9888</v>
          </cell>
          <cell r="J51">
            <v>9630</v>
          </cell>
          <cell r="K51">
            <v>9868</v>
          </cell>
          <cell r="L51">
            <v>9673</v>
          </cell>
          <cell r="M51">
            <v>9879</v>
          </cell>
          <cell r="N51">
            <v>493</v>
          </cell>
          <cell r="O51">
            <v>5.0999999999999997E-2</v>
          </cell>
          <cell r="P51">
            <v>496</v>
          </cell>
          <cell r="Q51">
            <v>0.05</v>
          </cell>
        </row>
        <row r="52">
          <cell r="C52">
            <v>270041</v>
          </cell>
          <cell r="D52">
            <v>24909</v>
          </cell>
          <cell r="E52">
            <v>25659</v>
          </cell>
          <cell r="F52">
            <v>24984</v>
          </cell>
          <cell r="G52">
            <v>25642</v>
          </cell>
          <cell r="H52">
            <v>25013</v>
          </cell>
          <cell r="I52">
            <v>25652</v>
          </cell>
          <cell r="J52">
            <v>25085</v>
          </cell>
          <cell r="K52">
            <v>25680</v>
          </cell>
          <cell r="L52">
            <v>25138</v>
          </cell>
          <cell r="M52">
            <v>25682</v>
          </cell>
          <cell r="N52">
            <v>1334</v>
          </cell>
          <cell r="O52">
            <v>5.2999999999999999E-2</v>
          </cell>
          <cell r="P52">
            <v>1272</v>
          </cell>
          <cell r="Q52">
            <v>0.05</v>
          </cell>
        </row>
        <row r="53">
          <cell r="C53">
            <v>270047</v>
          </cell>
          <cell r="D53">
            <v>20272</v>
          </cell>
          <cell r="E53">
            <v>20175</v>
          </cell>
          <cell r="F53">
            <v>20276</v>
          </cell>
          <cell r="G53">
            <v>20182</v>
          </cell>
          <cell r="H53">
            <v>20257</v>
          </cell>
          <cell r="I53">
            <v>20184</v>
          </cell>
          <cell r="J53">
            <v>20249</v>
          </cell>
          <cell r="K53">
            <v>20174</v>
          </cell>
          <cell r="L53">
            <v>20267</v>
          </cell>
          <cell r="M53">
            <v>20151</v>
          </cell>
          <cell r="N53">
            <v>1292</v>
          </cell>
          <cell r="O53">
            <v>6.4000000000000001E-2</v>
          </cell>
          <cell r="P53">
            <v>1219</v>
          </cell>
          <cell r="Q53">
            <v>0.06</v>
          </cell>
        </row>
        <row r="54">
          <cell r="C54">
            <v>270060</v>
          </cell>
          <cell r="D54">
            <v>6598</v>
          </cell>
          <cell r="E54">
            <v>6595</v>
          </cell>
          <cell r="F54">
            <v>6632</v>
          </cell>
          <cell r="G54">
            <v>6582</v>
          </cell>
          <cell r="H54">
            <v>6663</v>
          </cell>
          <cell r="I54">
            <v>6572</v>
          </cell>
          <cell r="J54">
            <v>6684</v>
          </cell>
          <cell r="K54">
            <v>6560</v>
          </cell>
          <cell r="L54">
            <v>6705</v>
          </cell>
          <cell r="M54">
            <v>6543</v>
          </cell>
          <cell r="N54">
            <v>328</v>
          </cell>
          <cell r="O54">
            <v>4.9000000000000002E-2</v>
          </cell>
          <cell r="P54">
            <v>357</v>
          </cell>
          <cell r="Q54">
            <v>5.3999999999999999E-2</v>
          </cell>
        </row>
        <row r="55">
          <cell r="C55">
            <v>270050</v>
          </cell>
          <cell r="D55">
            <v>58403</v>
          </cell>
          <cell r="E55">
            <v>57861</v>
          </cell>
          <cell r="F55">
            <v>58263</v>
          </cell>
          <cell r="G55">
            <v>57779</v>
          </cell>
          <cell r="H55">
            <v>58291</v>
          </cell>
          <cell r="I55">
            <v>57742</v>
          </cell>
          <cell r="J55">
            <v>58299</v>
          </cell>
          <cell r="K55">
            <v>57708</v>
          </cell>
          <cell r="L55">
            <v>58199</v>
          </cell>
          <cell r="M55">
            <v>57630</v>
          </cell>
          <cell r="N55">
            <v>3863</v>
          </cell>
          <cell r="O55">
            <v>6.6000000000000003E-2</v>
          </cell>
          <cell r="P55">
            <v>3958</v>
          </cell>
          <cell r="Q55">
            <v>6.9000000000000006E-2</v>
          </cell>
        </row>
        <row r="56">
          <cell r="C56">
            <v>270051</v>
          </cell>
          <cell r="D56">
            <v>29477</v>
          </cell>
          <cell r="E56">
            <v>28010</v>
          </cell>
          <cell r="F56">
            <v>29397</v>
          </cell>
          <cell r="G56">
            <v>27910</v>
          </cell>
          <cell r="H56">
            <v>29301</v>
          </cell>
          <cell r="I56">
            <v>27829</v>
          </cell>
          <cell r="J56">
            <v>29196</v>
          </cell>
          <cell r="K56">
            <v>27734</v>
          </cell>
          <cell r="L56">
            <v>29049</v>
          </cell>
          <cell r="M56">
            <v>27700</v>
          </cell>
          <cell r="N56">
            <v>1694</v>
          </cell>
          <cell r="O56">
            <v>5.8000000000000003E-2</v>
          </cell>
          <cell r="P56">
            <v>1761</v>
          </cell>
          <cell r="Q56">
            <v>6.3E-2</v>
          </cell>
        </row>
        <row r="57">
          <cell r="C57">
            <v>270052</v>
          </cell>
          <cell r="D57">
            <v>32462</v>
          </cell>
          <cell r="E57">
            <v>31839</v>
          </cell>
          <cell r="F57">
            <v>32409</v>
          </cell>
          <cell r="G57">
            <v>31816</v>
          </cell>
          <cell r="H57">
            <v>32332</v>
          </cell>
          <cell r="I57">
            <v>31829</v>
          </cell>
          <cell r="J57">
            <v>32308</v>
          </cell>
          <cell r="K57">
            <v>31864</v>
          </cell>
          <cell r="L57">
            <v>32324</v>
          </cell>
          <cell r="M57">
            <v>31880</v>
          </cell>
          <cell r="N57">
            <v>2114</v>
          </cell>
          <cell r="O57">
            <v>6.5000000000000002E-2</v>
          </cell>
          <cell r="P57">
            <v>2004</v>
          </cell>
          <cell r="Q57">
            <v>6.3E-2</v>
          </cell>
        </row>
        <row r="58">
          <cell r="C58">
            <v>270053</v>
          </cell>
          <cell r="D58">
            <v>71478</v>
          </cell>
          <cell r="E58">
            <v>69609</v>
          </cell>
          <cell r="F58">
            <v>71230</v>
          </cell>
          <cell r="G58">
            <v>69392</v>
          </cell>
          <cell r="H58">
            <v>70835</v>
          </cell>
          <cell r="I58">
            <v>69208</v>
          </cell>
          <cell r="J58">
            <v>70724</v>
          </cell>
          <cell r="K58">
            <v>69092</v>
          </cell>
          <cell r="L58">
            <v>70662</v>
          </cell>
          <cell r="M58">
            <v>68959</v>
          </cell>
          <cell r="N58">
            <v>3703</v>
          </cell>
          <cell r="O58">
            <v>5.1999999999999998E-2</v>
          </cell>
          <cell r="P58">
            <v>3636</v>
          </cell>
          <cell r="Q58">
            <v>5.2999999999999999E-2</v>
          </cell>
        </row>
        <row r="59">
          <cell r="C59">
            <v>270056</v>
          </cell>
          <cell r="D59">
            <v>31176</v>
          </cell>
          <cell r="E59">
            <v>31166</v>
          </cell>
          <cell r="F59">
            <v>31085</v>
          </cell>
          <cell r="G59">
            <v>31187</v>
          </cell>
          <cell r="H59">
            <v>31038</v>
          </cell>
          <cell r="I59">
            <v>31442</v>
          </cell>
          <cell r="J59">
            <v>31105</v>
          </cell>
          <cell r="K59">
            <v>31405</v>
          </cell>
          <cell r="L59">
            <v>31083</v>
          </cell>
          <cell r="M59">
            <v>31406</v>
          </cell>
          <cell r="N59">
            <v>2309</v>
          </cell>
          <cell r="O59">
            <v>7.3999999999999996E-2</v>
          </cell>
          <cell r="P59">
            <v>2107</v>
          </cell>
          <cell r="Q59">
            <v>6.7000000000000004E-2</v>
          </cell>
        </row>
        <row r="60">
          <cell r="C60">
            <v>270045</v>
          </cell>
          <cell r="D60">
            <v>29486</v>
          </cell>
          <cell r="E60">
            <v>29889</v>
          </cell>
          <cell r="F60">
            <v>29688</v>
          </cell>
          <cell r="G60">
            <v>29867</v>
          </cell>
          <cell r="H60">
            <v>30011</v>
          </cell>
          <cell r="I60">
            <v>30262</v>
          </cell>
          <cell r="J60">
            <v>29969</v>
          </cell>
          <cell r="K60">
            <v>30424</v>
          </cell>
          <cell r="L60">
            <v>30048</v>
          </cell>
          <cell r="M60">
            <v>30474</v>
          </cell>
          <cell r="N60">
            <v>1012</v>
          </cell>
          <cell r="O60">
            <v>3.4000000000000002E-2</v>
          </cell>
          <cell r="P60">
            <v>1477</v>
          </cell>
          <cell r="Q60">
            <v>4.9000000000000002E-2</v>
          </cell>
        </row>
        <row r="61">
          <cell r="C61">
            <v>270044</v>
          </cell>
          <cell r="D61">
            <v>4023</v>
          </cell>
          <cell r="E61">
            <v>5631</v>
          </cell>
          <cell r="F61">
            <v>4873</v>
          </cell>
          <cell r="G61">
            <v>5915</v>
          </cell>
          <cell r="H61">
            <v>4993</v>
          </cell>
          <cell r="I61">
            <v>6102</v>
          </cell>
          <cell r="J61">
            <v>5069</v>
          </cell>
          <cell r="K61">
            <v>6266</v>
          </cell>
          <cell r="L61">
            <v>5094</v>
          </cell>
          <cell r="M61">
            <v>6382</v>
          </cell>
          <cell r="N61">
            <v>155</v>
          </cell>
          <cell r="O61">
            <v>3.2000000000000001E-2</v>
          </cell>
          <cell r="P61">
            <v>114</v>
          </cell>
          <cell r="Q61">
            <v>1.9E-2</v>
          </cell>
        </row>
        <row r="62">
          <cell r="C62">
            <v>270043</v>
          </cell>
          <cell r="D62">
            <v>2362</v>
          </cell>
          <cell r="E62">
            <v>2410</v>
          </cell>
          <cell r="F62">
            <v>2387</v>
          </cell>
          <cell r="G62">
            <v>2402</v>
          </cell>
          <cell r="H62">
            <v>2419</v>
          </cell>
          <cell r="I62">
            <v>2407</v>
          </cell>
          <cell r="J62">
            <v>2434</v>
          </cell>
          <cell r="K62">
            <v>2390</v>
          </cell>
          <cell r="L62">
            <v>2435</v>
          </cell>
          <cell r="M62">
            <v>2380</v>
          </cell>
          <cell r="N62">
            <v>80</v>
          </cell>
          <cell r="O62">
            <v>3.3000000000000002E-2</v>
          </cell>
          <cell r="P62">
            <v>11</v>
          </cell>
          <cell r="Q62">
            <v>5.0000000000000001E-3</v>
          </cell>
        </row>
        <row r="63">
          <cell r="C63">
            <v>270069</v>
          </cell>
          <cell r="D63">
            <v>5731</v>
          </cell>
          <cell r="E63">
            <v>6057</v>
          </cell>
          <cell r="F63">
            <v>5760</v>
          </cell>
          <cell r="G63">
            <v>6101</v>
          </cell>
          <cell r="H63">
            <v>5775</v>
          </cell>
          <cell r="I63">
            <v>6121</v>
          </cell>
          <cell r="J63">
            <v>5796</v>
          </cell>
          <cell r="K63">
            <v>6120</v>
          </cell>
          <cell r="L63">
            <v>5823</v>
          </cell>
          <cell r="M63">
            <v>6108</v>
          </cell>
          <cell r="N63">
            <v>429</v>
          </cell>
          <cell r="O63">
            <v>7.3999999999999996E-2</v>
          </cell>
          <cell r="P63">
            <v>484</v>
          </cell>
          <cell r="Q63">
            <v>7.9000000000000001E-2</v>
          </cell>
        </row>
        <row r="64">
          <cell r="C64">
            <v>270123</v>
          </cell>
          <cell r="D64">
            <v>5992</v>
          </cell>
          <cell r="E64">
            <v>6970</v>
          </cell>
          <cell r="F64">
            <v>6122</v>
          </cell>
          <cell r="G64">
            <v>7038</v>
          </cell>
          <cell r="H64">
            <v>6217</v>
          </cell>
          <cell r="I64">
            <v>7087</v>
          </cell>
          <cell r="J64">
            <v>6301</v>
          </cell>
          <cell r="K64">
            <v>7116</v>
          </cell>
          <cell r="L64">
            <v>6372</v>
          </cell>
          <cell r="M64">
            <v>7145</v>
          </cell>
          <cell r="N64">
            <v>442</v>
          </cell>
          <cell r="O64">
            <v>7.0999999999999994E-2</v>
          </cell>
          <cell r="P64">
            <v>49</v>
          </cell>
          <cell r="Q64">
            <v>7.0000000000000001E-3</v>
          </cell>
        </row>
      </sheetData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 подуш. 2018 (янв.)"/>
      <sheetName val="АПП подуш. 2018 (фев.)"/>
      <sheetName val="АПП подуш. 2018 август"/>
      <sheetName val="АПП подуш. 2018 октябрь"/>
      <sheetName val="АПП подуш. 2018 ноябрь"/>
      <sheetName val="АПП под. 2017(февраль "/>
      <sheetName val="АПП под. 2017(март)"/>
      <sheetName val="АПП под. 2017(апрель)"/>
      <sheetName val="АПП под. 2018(май)"/>
      <sheetName val="АПП под. 2018(июнь)"/>
      <sheetName val="АПП под. 2018(июль)"/>
      <sheetName val="АПП под. 2017 август"/>
      <sheetName val="АПП под. 2018(сентябрь)"/>
      <sheetName val="АПП под. 2018(октябрь)"/>
      <sheetName val="АПП под. 2018(ноябрь) "/>
      <sheetName val="АПП под. 2018(декабрь)"/>
      <sheetName val="Экономия (3)"/>
      <sheetName val="Экономия (февраль-июнь)"/>
      <sheetName val="Экономия (февраль-июнь) (2 кв.)"/>
      <sheetName val="Дорожка (февраль-июль) "/>
      <sheetName val="Экономия (июль-сентябрь)"/>
      <sheetName val="Экономия (октябрь-декабрь)"/>
    </sheetNames>
    <sheetDataSet>
      <sheetData sheetId="0"/>
      <sheetData sheetId="1"/>
      <sheetData sheetId="2"/>
      <sheetData sheetId="3"/>
      <sheetData sheetId="4">
        <row r="9">
          <cell r="O9">
            <v>270019</v>
          </cell>
          <cell r="P9">
            <v>404.09</v>
          </cell>
          <cell r="Q9">
            <v>404.09</v>
          </cell>
        </row>
        <row r="10">
          <cell r="O10">
            <v>270020</v>
          </cell>
          <cell r="P10">
            <v>176.27</v>
          </cell>
          <cell r="Q10">
            <v>176.27</v>
          </cell>
        </row>
        <row r="11">
          <cell r="O11">
            <v>270021</v>
          </cell>
          <cell r="P11">
            <v>255.95</v>
          </cell>
          <cell r="Q11">
            <v>255.95</v>
          </cell>
        </row>
        <row r="12">
          <cell r="O12">
            <v>270022</v>
          </cell>
          <cell r="P12">
            <v>274.22000000000003</v>
          </cell>
          <cell r="Q12">
            <v>274.22000000000003</v>
          </cell>
        </row>
        <row r="13">
          <cell r="O13">
            <v>270023</v>
          </cell>
          <cell r="P13">
            <v>190.48</v>
          </cell>
          <cell r="Q13">
            <v>182.16</v>
          </cell>
        </row>
        <row r="14">
          <cell r="O14">
            <v>270024</v>
          </cell>
          <cell r="P14">
            <v>651.19000000000005</v>
          </cell>
          <cell r="Q14">
            <v>651.19000000000005</v>
          </cell>
        </row>
        <row r="15">
          <cell r="O15">
            <v>270025</v>
          </cell>
          <cell r="P15">
            <v>192.87</v>
          </cell>
          <cell r="Q15">
            <v>192.87</v>
          </cell>
        </row>
        <row r="16">
          <cell r="O16">
            <v>270026</v>
          </cell>
          <cell r="P16">
            <v>218.28</v>
          </cell>
          <cell r="Q16">
            <v>218.28</v>
          </cell>
        </row>
        <row r="17">
          <cell r="O17">
            <v>270035</v>
          </cell>
          <cell r="P17">
            <v>243.5</v>
          </cell>
          <cell r="Q17">
            <v>243.5</v>
          </cell>
        </row>
        <row r="18">
          <cell r="O18">
            <v>270036</v>
          </cell>
          <cell r="P18">
            <v>148.55000000000001</v>
          </cell>
          <cell r="Q18">
            <v>148.55000000000001</v>
          </cell>
        </row>
        <row r="19">
          <cell r="O19">
            <v>270037</v>
          </cell>
          <cell r="P19">
            <v>143.28</v>
          </cell>
          <cell r="Q19">
            <v>143.28</v>
          </cell>
        </row>
        <row r="20">
          <cell r="O20">
            <v>270038</v>
          </cell>
          <cell r="P20">
            <v>138.38999999999999</v>
          </cell>
          <cell r="Q20">
            <v>138.38999999999999</v>
          </cell>
        </row>
        <row r="21">
          <cell r="O21">
            <v>270017</v>
          </cell>
          <cell r="P21">
            <v>263.57</v>
          </cell>
          <cell r="Q21">
            <v>263.57</v>
          </cell>
        </row>
        <row r="22">
          <cell r="O22">
            <v>270040</v>
          </cell>
          <cell r="P22">
            <v>109.81</v>
          </cell>
          <cell r="Q22">
            <v>129.71</v>
          </cell>
        </row>
        <row r="23">
          <cell r="O23">
            <v>270041</v>
          </cell>
          <cell r="P23">
            <v>210.35</v>
          </cell>
          <cell r="Q23">
            <v>210.35</v>
          </cell>
        </row>
        <row r="24">
          <cell r="O24">
            <v>270044</v>
          </cell>
          <cell r="P24">
            <v>27.84</v>
          </cell>
          <cell r="Q24">
            <v>27.84</v>
          </cell>
        </row>
        <row r="25">
          <cell r="O25">
            <v>270123</v>
          </cell>
          <cell r="P25">
            <v>25.43</v>
          </cell>
          <cell r="Q25">
            <v>25.43</v>
          </cell>
        </row>
        <row r="26">
          <cell r="O26">
            <v>270043</v>
          </cell>
          <cell r="P26">
            <v>9.81</v>
          </cell>
          <cell r="Q26">
            <v>9.81</v>
          </cell>
        </row>
        <row r="27">
          <cell r="O27">
            <v>270108</v>
          </cell>
          <cell r="P27">
            <v>17.010000000000002</v>
          </cell>
          <cell r="Q27">
            <v>17.010000000000002</v>
          </cell>
        </row>
        <row r="28">
          <cell r="O28">
            <v>270042</v>
          </cell>
          <cell r="P28">
            <v>138.75</v>
          </cell>
          <cell r="Q28">
            <v>138.75</v>
          </cell>
        </row>
        <row r="29">
          <cell r="O29">
            <v>270098</v>
          </cell>
          <cell r="P29">
            <v>84.95</v>
          </cell>
          <cell r="Q29">
            <v>84.95</v>
          </cell>
        </row>
        <row r="30">
          <cell r="O30">
            <v>270134</v>
          </cell>
          <cell r="P30">
            <v>306.87</v>
          </cell>
          <cell r="Q30">
            <v>306.87</v>
          </cell>
        </row>
        <row r="31">
          <cell r="O31">
            <v>270155</v>
          </cell>
          <cell r="P31">
            <v>170.34</v>
          </cell>
          <cell r="Q31">
            <v>170.34</v>
          </cell>
        </row>
        <row r="32">
          <cell r="O32">
            <v>270168</v>
          </cell>
          <cell r="P32">
            <v>254</v>
          </cell>
          <cell r="Q32">
            <v>300.02999999999997</v>
          </cell>
        </row>
        <row r="33">
          <cell r="O33">
            <v>270169</v>
          </cell>
          <cell r="P33">
            <v>522.54</v>
          </cell>
          <cell r="Q33">
            <v>522.54</v>
          </cell>
        </row>
        <row r="34">
          <cell r="O34">
            <v>270087</v>
          </cell>
          <cell r="P34">
            <v>175.43</v>
          </cell>
          <cell r="Q34">
            <v>241.82</v>
          </cell>
        </row>
        <row r="35">
          <cell r="O35">
            <v>270050</v>
          </cell>
          <cell r="P35">
            <v>376.81</v>
          </cell>
          <cell r="Q35">
            <v>376.81</v>
          </cell>
        </row>
        <row r="36">
          <cell r="O36">
            <v>270051</v>
          </cell>
          <cell r="P36">
            <v>180.01</v>
          </cell>
          <cell r="Q36">
            <v>180.01</v>
          </cell>
        </row>
        <row r="37">
          <cell r="O37">
            <v>270052</v>
          </cell>
          <cell r="P37">
            <v>194.77</v>
          </cell>
          <cell r="Q37">
            <v>194.77</v>
          </cell>
        </row>
        <row r="38">
          <cell r="O38">
            <v>270053</v>
          </cell>
          <cell r="P38">
            <v>362.84</v>
          </cell>
          <cell r="Q38">
            <v>362.84</v>
          </cell>
        </row>
        <row r="39">
          <cell r="O39">
            <v>270047</v>
          </cell>
          <cell r="P39">
            <v>154.19</v>
          </cell>
          <cell r="Q39">
            <v>154.19</v>
          </cell>
        </row>
        <row r="40">
          <cell r="O40">
            <v>270056</v>
          </cell>
          <cell r="P40">
            <v>413.48</v>
          </cell>
          <cell r="Q40">
            <v>413.48</v>
          </cell>
        </row>
        <row r="41">
          <cell r="O41">
            <v>270057</v>
          </cell>
          <cell r="P41">
            <v>106.36</v>
          </cell>
          <cell r="Q41">
            <v>106.36</v>
          </cell>
        </row>
        <row r="42">
          <cell r="O42">
            <v>270060</v>
          </cell>
          <cell r="P42">
            <v>34.65</v>
          </cell>
          <cell r="Q42">
            <v>34.65</v>
          </cell>
        </row>
        <row r="43">
          <cell r="O43">
            <v>270146</v>
          </cell>
          <cell r="P43">
            <v>343.86</v>
          </cell>
          <cell r="Q43">
            <v>343.86</v>
          </cell>
        </row>
        <row r="44">
          <cell r="O44">
            <v>270147</v>
          </cell>
          <cell r="P44">
            <v>512.37</v>
          </cell>
          <cell r="Q44">
            <v>637.11</v>
          </cell>
        </row>
        <row r="45">
          <cell r="O45">
            <v>270068</v>
          </cell>
          <cell r="P45">
            <v>320.2</v>
          </cell>
          <cell r="Q45">
            <v>320.2</v>
          </cell>
        </row>
        <row r="46">
          <cell r="O46">
            <v>270069</v>
          </cell>
          <cell r="P46">
            <v>40.28</v>
          </cell>
          <cell r="Q46">
            <v>40.28</v>
          </cell>
        </row>
        <row r="47">
          <cell r="O47">
            <v>270091</v>
          </cell>
          <cell r="P47">
            <v>382.8</v>
          </cell>
          <cell r="Q47">
            <v>471.78</v>
          </cell>
        </row>
        <row r="48">
          <cell r="O48">
            <v>270156</v>
          </cell>
          <cell r="P48">
            <v>213.32</v>
          </cell>
          <cell r="Q48">
            <v>213.32</v>
          </cell>
        </row>
        <row r="49">
          <cell r="O49">
            <v>270088</v>
          </cell>
          <cell r="P49">
            <v>499.64</v>
          </cell>
          <cell r="Q49">
            <v>588.55999999999995</v>
          </cell>
        </row>
        <row r="50">
          <cell r="O50">
            <v>270170</v>
          </cell>
          <cell r="P50">
            <v>386.83</v>
          </cell>
          <cell r="Q50">
            <v>432.65</v>
          </cell>
        </row>
        <row r="51">
          <cell r="O51">
            <v>270171</v>
          </cell>
          <cell r="P51">
            <v>312.63</v>
          </cell>
          <cell r="Q51">
            <v>368.27</v>
          </cell>
        </row>
        <row r="52">
          <cell r="O52">
            <v>270095</v>
          </cell>
          <cell r="P52">
            <v>93.7</v>
          </cell>
          <cell r="Q52">
            <v>93.7</v>
          </cell>
        </row>
        <row r="53">
          <cell r="O53">
            <v>270065</v>
          </cell>
          <cell r="P53">
            <v>88.9</v>
          </cell>
          <cell r="Q53">
            <v>88.9</v>
          </cell>
        </row>
        <row r="54">
          <cell r="O54">
            <v>270089</v>
          </cell>
          <cell r="P54">
            <v>316.89</v>
          </cell>
          <cell r="Q54">
            <v>316.89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Z56"/>
  <sheetViews>
    <sheetView tabSelected="1" showWhiteSpace="0" view="pageBreakPreview" zoomScaleNormal="100" zoomScaleSheetLayoutView="100" workbookViewId="0">
      <pane xSplit="6" ySplit="8" topLeftCell="H9" activePane="bottomRight" state="frozen"/>
      <selection activeCell="A6" sqref="A6"/>
      <selection pane="topRight" activeCell="G6" sqref="G6"/>
      <selection pane="bottomLeft" activeCell="A14" sqref="A14"/>
      <selection pane="bottomRight" activeCell="U50" sqref="U50"/>
    </sheetView>
  </sheetViews>
  <sheetFormatPr defaultColWidth="9.140625" defaultRowHeight="15" x14ac:dyDescent="0.25"/>
  <cols>
    <col min="1" max="1" width="8.7109375" style="1" customWidth="1"/>
    <col min="2" max="2" width="7.5703125" style="1" customWidth="1"/>
    <col min="3" max="3" width="63.5703125" style="3" customWidth="1"/>
    <col min="4" max="4" width="14.7109375" style="1" hidden="1" customWidth="1"/>
    <col min="5" max="5" width="14.42578125" style="1" hidden="1" customWidth="1"/>
    <col min="6" max="6" width="16.7109375" style="1" hidden="1" customWidth="1"/>
    <col min="7" max="7" width="14.85546875" style="1" hidden="1" customWidth="1"/>
    <col min="8" max="8" width="15.140625" style="1" customWidth="1"/>
    <col min="9" max="9" width="15" style="1" customWidth="1"/>
    <col min="10" max="10" width="15.28515625" style="2" customWidth="1"/>
    <col min="11" max="11" width="17" style="1" customWidth="1"/>
    <col min="12" max="12" width="16.85546875" style="1" customWidth="1"/>
    <col min="13" max="13" width="15.28515625" style="1" customWidth="1"/>
    <col min="14" max="14" width="17.7109375" style="1" customWidth="1"/>
    <col min="15" max="16384" width="9.140625" style="1"/>
  </cols>
  <sheetData>
    <row r="1" spans="1:390" ht="42" customHeight="1" x14ac:dyDescent="0.25">
      <c r="K1" s="69" t="s">
        <v>66</v>
      </c>
      <c r="L1" s="69"/>
      <c r="M1" s="69"/>
      <c r="N1" s="69"/>
    </row>
    <row r="2" spans="1:390" ht="37.15" customHeight="1" x14ac:dyDescent="0.35">
      <c r="A2" s="4"/>
      <c r="B2" s="4"/>
      <c r="C2" s="70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</row>
    <row r="3" spans="1:390" ht="4.9000000000000004" customHeight="1" thickBot="1" x14ac:dyDescent="0.3">
      <c r="A3" s="4"/>
      <c r="B3" s="4"/>
      <c r="C3" s="6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</row>
    <row r="4" spans="1:390" s="8" customFormat="1" ht="27" customHeight="1" thickBot="1" x14ac:dyDescent="0.3">
      <c r="A4" s="71" t="s">
        <v>1</v>
      </c>
      <c r="B4" s="74" t="s">
        <v>2</v>
      </c>
      <c r="C4" s="77" t="s">
        <v>3</v>
      </c>
      <c r="D4" s="80" t="s">
        <v>4</v>
      </c>
      <c r="E4" s="81"/>
      <c r="F4" s="81"/>
      <c r="G4" s="81"/>
      <c r="H4" s="81"/>
      <c r="I4" s="81"/>
      <c r="J4" s="81"/>
      <c r="K4" s="82"/>
      <c r="L4" s="80" t="s">
        <v>5</v>
      </c>
      <c r="M4" s="81"/>
      <c r="N4" s="82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</row>
    <row r="5" spans="1:390" s="8" customFormat="1" ht="18.75" customHeight="1" thickBot="1" x14ac:dyDescent="0.3">
      <c r="A5" s="72"/>
      <c r="B5" s="75"/>
      <c r="C5" s="78"/>
      <c r="D5" s="83"/>
      <c r="E5" s="84"/>
      <c r="F5" s="84"/>
      <c r="G5" s="84"/>
      <c r="H5" s="84"/>
      <c r="I5" s="84"/>
      <c r="J5" s="84"/>
      <c r="K5" s="85"/>
      <c r="L5" s="86" t="s">
        <v>6</v>
      </c>
      <c r="M5" s="89" t="s">
        <v>7</v>
      </c>
      <c r="N5" s="92" t="s">
        <v>8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</row>
    <row r="6" spans="1:390" s="10" customFormat="1" ht="33" customHeight="1" thickBot="1" x14ac:dyDescent="0.3">
      <c r="A6" s="72"/>
      <c r="B6" s="75"/>
      <c r="C6" s="78"/>
      <c r="D6" s="95" t="s">
        <v>9</v>
      </c>
      <c r="E6" s="96"/>
      <c r="F6" s="97"/>
      <c r="G6" s="96" t="s">
        <v>10</v>
      </c>
      <c r="H6" s="96"/>
      <c r="I6" s="96"/>
      <c r="J6" s="96"/>
      <c r="K6" s="97"/>
      <c r="L6" s="87"/>
      <c r="M6" s="90"/>
      <c r="N6" s="93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</row>
    <row r="7" spans="1:390" s="10" customFormat="1" ht="72" customHeight="1" thickBot="1" x14ac:dyDescent="0.3">
      <c r="A7" s="73"/>
      <c r="B7" s="76"/>
      <c r="C7" s="79"/>
      <c r="D7" s="11" t="s">
        <v>11</v>
      </c>
      <c r="E7" s="11" t="s">
        <v>12</v>
      </c>
      <c r="F7" s="12" t="s">
        <v>13</v>
      </c>
      <c r="G7" s="13" t="s">
        <v>14</v>
      </c>
      <c r="H7" s="12" t="s">
        <v>15</v>
      </c>
      <c r="I7" s="12" t="s">
        <v>16</v>
      </c>
      <c r="J7" s="14" t="s">
        <v>17</v>
      </c>
      <c r="K7" s="15" t="s">
        <v>18</v>
      </c>
      <c r="L7" s="88"/>
      <c r="M7" s="91"/>
      <c r="N7" s="94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</row>
    <row r="8" spans="1:390" s="6" customFormat="1" ht="13.15" customHeight="1" thickBot="1" x14ac:dyDescent="0.3">
      <c r="A8" s="16">
        <v>1</v>
      </c>
      <c r="B8" s="17"/>
      <c r="C8" s="18">
        <v>2</v>
      </c>
      <c r="D8" s="18">
        <v>3</v>
      </c>
      <c r="E8" s="18">
        <v>4</v>
      </c>
      <c r="F8" s="19">
        <v>5</v>
      </c>
      <c r="G8" s="19">
        <v>3</v>
      </c>
      <c r="H8" s="19">
        <v>3</v>
      </c>
      <c r="I8" s="19">
        <v>4</v>
      </c>
      <c r="J8" s="19">
        <v>5</v>
      </c>
      <c r="K8" s="20">
        <v>6</v>
      </c>
      <c r="L8" s="21">
        <v>7</v>
      </c>
      <c r="M8" s="19">
        <v>8</v>
      </c>
      <c r="N8" s="22">
        <v>9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  <c r="KN8" s="23"/>
      <c r="KO8" s="23"/>
      <c r="KP8" s="23"/>
      <c r="KQ8" s="23"/>
      <c r="KR8" s="23"/>
      <c r="KS8" s="23"/>
      <c r="KT8" s="23"/>
      <c r="KU8" s="23"/>
      <c r="KV8" s="23"/>
      <c r="KW8" s="23"/>
      <c r="KX8" s="23"/>
      <c r="KY8" s="23"/>
      <c r="KZ8" s="23"/>
      <c r="LA8" s="23"/>
      <c r="LB8" s="23"/>
      <c r="LC8" s="23"/>
      <c r="LD8" s="23"/>
      <c r="LE8" s="23"/>
      <c r="LF8" s="23"/>
      <c r="LG8" s="23"/>
      <c r="LH8" s="23"/>
      <c r="LI8" s="23"/>
      <c r="LJ8" s="23"/>
      <c r="LK8" s="23"/>
      <c r="LL8" s="23"/>
      <c r="LM8" s="23"/>
      <c r="LN8" s="23"/>
      <c r="LO8" s="23"/>
      <c r="LP8" s="23"/>
      <c r="LQ8" s="23"/>
      <c r="LR8" s="23"/>
      <c r="LS8" s="23"/>
      <c r="LT8" s="23"/>
      <c r="LU8" s="23"/>
      <c r="LV8" s="23"/>
      <c r="LW8" s="23"/>
      <c r="LX8" s="23"/>
      <c r="LY8" s="23"/>
      <c r="LZ8" s="23"/>
      <c r="MA8" s="23"/>
      <c r="MB8" s="23"/>
      <c r="MC8" s="23"/>
      <c r="MD8" s="23"/>
      <c r="ME8" s="23"/>
      <c r="MF8" s="23"/>
      <c r="MG8" s="23"/>
      <c r="MH8" s="23"/>
      <c r="MI8" s="23"/>
      <c r="MJ8" s="23"/>
      <c r="MK8" s="23"/>
      <c r="ML8" s="23"/>
      <c r="MM8" s="23"/>
      <c r="MN8" s="23"/>
      <c r="MO8" s="23"/>
      <c r="MP8" s="23"/>
      <c r="MQ8" s="23"/>
      <c r="MR8" s="23"/>
      <c r="MS8" s="23"/>
      <c r="MT8" s="23"/>
      <c r="MU8" s="23"/>
      <c r="MV8" s="23"/>
      <c r="MW8" s="23"/>
      <c r="MX8" s="23"/>
      <c r="MY8" s="23"/>
      <c r="MZ8" s="23"/>
      <c r="NA8" s="23"/>
      <c r="NB8" s="23"/>
      <c r="NC8" s="23"/>
      <c r="ND8" s="23"/>
      <c r="NE8" s="23"/>
      <c r="NF8" s="23"/>
      <c r="NG8" s="23"/>
      <c r="NH8" s="23"/>
      <c r="NI8" s="23"/>
      <c r="NJ8" s="23"/>
      <c r="NK8" s="23"/>
      <c r="NL8" s="23"/>
      <c r="NM8" s="23"/>
      <c r="NN8" s="23"/>
      <c r="NO8" s="23"/>
      <c r="NP8" s="23"/>
      <c r="NQ8" s="23"/>
      <c r="NR8" s="23"/>
      <c r="NS8" s="23"/>
      <c r="NT8" s="23"/>
      <c r="NU8" s="23"/>
      <c r="NV8" s="23"/>
      <c r="NW8" s="23"/>
      <c r="NX8" s="23"/>
      <c r="NY8" s="23"/>
      <c r="NZ8" s="23"/>
    </row>
    <row r="9" spans="1:390" ht="20.45" customHeight="1" x14ac:dyDescent="0.25">
      <c r="A9" s="24">
        <v>1</v>
      </c>
      <c r="B9" s="25">
        <v>270019</v>
      </c>
      <c r="C9" s="26" t="s">
        <v>19</v>
      </c>
      <c r="D9" s="27">
        <f>VLOOKUP(B9,'[3]ПР 8 вся численность (4 (2017'!$C$18:$Q$64,13,0)</f>
        <v>3.7999999999999999E-2</v>
      </c>
      <c r="E9" s="27">
        <f>VLOOKUP(B9,'[3]ПР 8 вся численность (4 (2017'!$C$18:$Q$64,15,0)</f>
        <v>4.3999999999999997E-2</v>
      </c>
      <c r="F9" s="28">
        <f>IF(E9&lt;=D9,20,0)</f>
        <v>0</v>
      </c>
      <c r="G9" s="29">
        <v>68350.647058823524</v>
      </c>
      <c r="H9" s="30">
        <f>ROUND(G9/12*11,0)</f>
        <v>62655</v>
      </c>
      <c r="I9" s="30">
        <v>63477</v>
      </c>
      <c r="J9" s="31">
        <f>ROUND(I9/H9*100,1)</f>
        <v>101.3</v>
      </c>
      <c r="K9" s="32">
        <f t="shared" ref="K9:K54" si="0">IF(J9&gt;=98,100,(IF(J9&gt;=85,85,(IF(J9&gt;=80,80,0)))))</f>
        <v>100</v>
      </c>
      <c r="L9" s="33">
        <f>K9</f>
        <v>100</v>
      </c>
      <c r="M9" s="34">
        <f>VLOOKUP(B9,'[4]АПП подуш. 2018 ноябрь'!$O$9:$Q$54,3,0)</f>
        <v>404.09</v>
      </c>
      <c r="N9" s="35">
        <f>ROUND(M9*L9/100,2)</f>
        <v>404.09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</row>
    <row r="10" spans="1:390" ht="22.5" customHeight="1" x14ac:dyDescent="0.25">
      <c r="A10" s="36">
        <v>2</v>
      </c>
      <c r="B10" s="37">
        <v>270020</v>
      </c>
      <c r="C10" s="38" t="s">
        <v>20</v>
      </c>
      <c r="D10" s="27">
        <f>VLOOKUP(B10,'[3]ПР 8 вся численность (4 (2017'!$C$18:$Q$64,13,0)</f>
        <v>4.2000000000000003E-2</v>
      </c>
      <c r="E10" s="27">
        <f>VLOOKUP(B10,'[3]ПР 8 вся численность (4 (2017'!$C$18:$Q$64,15,0)</f>
        <v>4.5999999999999999E-2</v>
      </c>
      <c r="F10" s="28">
        <f t="shared" ref="F10:F54" si="1">IF(E10&lt;=D10,20,0)</f>
        <v>0</v>
      </c>
      <c r="G10" s="39">
        <v>45000</v>
      </c>
      <c r="H10" s="30">
        <f t="shared" ref="H10:H54" si="2">ROUND(G10/12*11,0)</f>
        <v>41250</v>
      </c>
      <c r="I10" s="30">
        <v>41769</v>
      </c>
      <c r="J10" s="31">
        <f t="shared" ref="J10:J54" si="3">ROUND(I10/H10*100,1)</f>
        <v>101.3</v>
      </c>
      <c r="K10" s="32">
        <f t="shared" si="0"/>
        <v>100</v>
      </c>
      <c r="L10" s="33">
        <f t="shared" ref="L10:L54" si="4">K10</f>
        <v>100</v>
      </c>
      <c r="M10" s="34">
        <f>VLOOKUP(B10,'[4]АПП подуш. 2018 ноябрь'!$O$9:$Q$54,3,0)</f>
        <v>176.27</v>
      </c>
      <c r="N10" s="40">
        <f>ROUND(M10*L10/100,2)</f>
        <v>176.27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</row>
    <row r="11" spans="1:390" ht="22.5" customHeight="1" x14ac:dyDescent="0.25">
      <c r="A11" s="36">
        <v>3</v>
      </c>
      <c r="B11" s="37">
        <v>270021</v>
      </c>
      <c r="C11" s="38" t="s">
        <v>21</v>
      </c>
      <c r="D11" s="27">
        <f>VLOOKUP(B11,'[3]ПР 8 вся численность (4 (2017'!$C$18:$Q$64,13,0)</f>
        <v>4.5999999999999999E-2</v>
      </c>
      <c r="E11" s="27">
        <f>VLOOKUP(B11,'[3]ПР 8 вся численность (4 (2017'!$C$18:$Q$64,15,0)</f>
        <v>4.5999999999999999E-2</v>
      </c>
      <c r="F11" s="28">
        <f t="shared" si="1"/>
        <v>20</v>
      </c>
      <c r="G11" s="39">
        <v>68961</v>
      </c>
      <c r="H11" s="30">
        <f t="shared" si="2"/>
        <v>63214</v>
      </c>
      <c r="I11" s="30">
        <v>63792</v>
      </c>
      <c r="J11" s="31">
        <f t="shared" si="3"/>
        <v>100.9</v>
      </c>
      <c r="K11" s="32">
        <f t="shared" si="0"/>
        <v>100</v>
      </c>
      <c r="L11" s="33">
        <f t="shared" si="4"/>
        <v>100</v>
      </c>
      <c r="M11" s="34">
        <f>VLOOKUP(B11,'[4]АПП подуш. 2018 ноябрь'!$O$9:$Q$54,3,0)</f>
        <v>255.95</v>
      </c>
      <c r="N11" s="40">
        <f>ROUND(M11*L11/100,2)</f>
        <v>255.95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</row>
    <row r="12" spans="1:390" ht="22.5" customHeight="1" x14ac:dyDescent="0.25">
      <c r="A12" s="36">
        <v>4</v>
      </c>
      <c r="B12" s="37">
        <v>270022</v>
      </c>
      <c r="C12" s="38" t="s">
        <v>22</v>
      </c>
      <c r="D12" s="27">
        <f>VLOOKUP(B12,'[3]ПР 8 вся численность (4 (2017'!$C$18:$Q$64,13,0)</f>
        <v>0.04</v>
      </c>
      <c r="E12" s="27">
        <f>VLOOKUP(B12,'[3]ПР 8 вся численность (4 (2017'!$C$18:$Q$64,15,0)</f>
        <v>4.1000000000000002E-2</v>
      </c>
      <c r="F12" s="28">
        <f t="shared" si="1"/>
        <v>0</v>
      </c>
      <c r="G12" s="39">
        <v>60618</v>
      </c>
      <c r="H12" s="30">
        <f t="shared" si="2"/>
        <v>55567</v>
      </c>
      <c r="I12" s="30">
        <v>56229</v>
      </c>
      <c r="J12" s="31">
        <f t="shared" si="3"/>
        <v>101.2</v>
      </c>
      <c r="K12" s="32">
        <f t="shared" si="0"/>
        <v>100</v>
      </c>
      <c r="L12" s="33">
        <f t="shared" si="4"/>
        <v>100</v>
      </c>
      <c r="M12" s="34">
        <f>VLOOKUP(B12,'[4]АПП подуш. 2018 ноябрь'!$O$9:$Q$54,3,0)</f>
        <v>274.22000000000003</v>
      </c>
      <c r="N12" s="40">
        <f t="shared" ref="N12:N54" si="5">ROUND(M12*L12/100,2)</f>
        <v>274.22000000000003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</row>
    <row r="13" spans="1:390" ht="22.5" customHeight="1" x14ac:dyDescent="0.25">
      <c r="A13" s="36">
        <v>5</v>
      </c>
      <c r="B13" s="37">
        <v>270023</v>
      </c>
      <c r="C13" s="38" t="s">
        <v>23</v>
      </c>
      <c r="D13" s="27">
        <f>VLOOKUP(B13,'[3]ПР 8 вся численность (4 (2017'!$C$18:$Q$64,13,0)</f>
        <v>0.04</v>
      </c>
      <c r="E13" s="27">
        <f>VLOOKUP(B13,'[3]ПР 8 вся численность (4 (2017'!$C$18:$Q$64,15,0)</f>
        <v>4.1000000000000002E-2</v>
      </c>
      <c r="F13" s="28">
        <f t="shared" si="1"/>
        <v>0</v>
      </c>
      <c r="G13" s="39">
        <v>44474</v>
      </c>
      <c r="H13" s="30">
        <f t="shared" si="2"/>
        <v>40768</v>
      </c>
      <c r="I13" s="30">
        <v>40600.82</v>
      </c>
      <c r="J13" s="31">
        <f t="shared" si="3"/>
        <v>99.6</v>
      </c>
      <c r="K13" s="32">
        <f t="shared" si="0"/>
        <v>100</v>
      </c>
      <c r="L13" s="33">
        <f t="shared" si="4"/>
        <v>100</v>
      </c>
      <c r="M13" s="34">
        <f>VLOOKUP(B13,'[4]АПП подуш. 2018 ноябрь'!$O$9:$Q$54,3,0)</f>
        <v>182.16</v>
      </c>
      <c r="N13" s="41">
        <f t="shared" si="5"/>
        <v>182.16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</row>
    <row r="14" spans="1:390" ht="22.5" customHeight="1" x14ac:dyDescent="0.25">
      <c r="A14" s="36">
        <v>6</v>
      </c>
      <c r="B14" s="37">
        <v>270024</v>
      </c>
      <c r="C14" s="38" t="s">
        <v>24</v>
      </c>
      <c r="D14" s="27">
        <f>VLOOKUP(B14,'[3]ПР 8 вся численность (4 (2017'!$C$18:$Q$64,13,0)</f>
        <v>4.9000000000000002E-2</v>
      </c>
      <c r="E14" s="27">
        <f>VLOOKUP(B14,'[3]ПР 8 вся численность (4 (2017'!$C$18:$Q$64,15,0)</f>
        <v>4.9000000000000002E-2</v>
      </c>
      <c r="F14" s="28">
        <f t="shared" si="1"/>
        <v>20</v>
      </c>
      <c r="G14" s="39">
        <v>195396.76470588235</v>
      </c>
      <c r="H14" s="30">
        <f t="shared" si="2"/>
        <v>179114</v>
      </c>
      <c r="I14" s="30">
        <v>172940.4411764706</v>
      </c>
      <c r="J14" s="31">
        <f t="shared" si="3"/>
        <v>96.6</v>
      </c>
      <c r="K14" s="32">
        <f t="shared" si="0"/>
        <v>85</v>
      </c>
      <c r="L14" s="33">
        <f t="shared" si="4"/>
        <v>85</v>
      </c>
      <c r="M14" s="34">
        <f>VLOOKUP(B14,'[4]АПП подуш. 2018 ноябрь'!$O$9:$Q$54,3,0)</f>
        <v>651.19000000000005</v>
      </c>
      <c r="N14" s="40">
        <f t="shared" si="5"/>
        <v>553.51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</row>
    <row r="15" spans="1:390" ht="22.5" customHeight="1" x14ac:dyDescent="0.25">
      <c r="A15" s="36">
        <v>7</v>
      </c>
      <c r="B15" s="37">
        <v>270025</v>
      </c>
      <c r="C15" s="38" t="s">
        <v>25</v>
      </c>
      <c r="D15" s="27">
        <f>VLOOKUP(B15,'[3]ПР 8 вся численность (4 (2017'!$C$18:$Q$64,13,0)</f>
        <v>4.3999999999999997E-2</v>
      </c>
      <c r="E15" s="27">
        <f>VLOOKUP(B15,'[3]ПР 8 вся численность (4 (2017'!$C$18:$Q$64,15,0)</f>
        <v>4.2000000000000003E-2</v>
      </c>
      <c r="F15" s="28">
        <f t="shared" si="1"/>
        <v>20</v>
      </c>
      <c r="G15" s="39">
        <v>48540.588235294119</v>
      </c>
      <c r="H15" s="30">
        <f t="shared" si="2"/>
        <v>44496</v>
      </c>
      <c r="I15" s="30">
        <v>45309.417647058821</v>
      </c>
      <c r="J15" s="31">
        <f t="shared" si="3"/>
        <v>101.8</v>
      </c>
      <c r="K15" s="32">
        <f t="shared" si="0"/>
        <v>100</v>
      </c>
      <c r="L15" s="33">
        <f t="shared" si="4"/>
        <v>100</v>
      </c>
      <c r="M15" s="34">
        <f>VLOOKUP(B15,'[4]АПП подуш. 2018 ноябрь'!$O$9:$Q$54,3,0)</f>
        <v>192.87</v>
      </c>
      <c r="N15" s="40">
        <f t="shared" si="5"/>
        <v>192.87</v>
      </c>
    </row>
    <row r="16" spans="1:390" ht="22.5" customHeight="1" x14ac:dyDescent="0.25">
      <c r="A16" s="36">
        <v>8</v>
      </c>
      <c r="B16" s="37">
        <v>270026</v>
      </c>
      <c r="C16" s="42" t="s">
        <v>26</v>
      </c>
      <c r="D16" s="43">
        <f>VLOOKUP(B16,'[3]ПР 8 вся численность (4 (2017'!$C$18:$Q$64,13,0)</f>
        <v>4.2000000000000003E-2</v>
      </c>
      <c r="E16" s="43">
        <f>VLOOKUP(B16,'[3]ПР 8 вся численность (4 (2017'!$C$18:$Q$64,15,0)</f>
        <v>4.2999999999999997E-2</v>
      </c>
      <c r="F16" s="44">
        <f t="shared" si="1"/>
        <v>0</v>
      </c>
      <c r="G16" s="45">
        <v>49000</v>
      </c>
      <c r="H16" s="30">
        <f t="shared" si="2"/>
        <v>44917</v>
      </c>
      <c r="I16" s="30">
        <v>44449</v>
      </c>
      <c r="J16" s="46">
        <f t="shared" si="3"/>
        <v>99</v>
      </c>
      <c r="K16" s="32">
        <f t="shared" si="0"/>
        <v>100</v>
      </c>
      <c r="L16" s="47">
        <f t="shared" si="4"/>
        <v>100</v>
      </c>
      <c r="M16" s="34">
        <f>VLOOKUP(B16,'[4]АПП подуш. 2018 ноябрь'!$O$9:$Q$54,3,0)</f>
        <v>218.28</v>
      </c>
      <c r="N16" s="41">
        <f t="shared" si="5"/>
        <v>218.28</v>
      </c>
    </row>
    <row r="17" spans="1:14" ht="22.5" customHeight="1" x14ac:dyDescent="0.25">
      <c r="A17" s="36">
        <v>9</v>
      </c>
      <c r="B17" s="37">
        <v>270035</v>
      </c>
      <c r="C17" s="48" t="s">
        <v>27</v>
      </c>
      <c r="D17" s="27">
        <f>VLOOKUP(B17,'[3]ПР 8 вся численность (4 (2017'!$C$18:$Q$64,13,0)</f>
        <v>4.3999999999999997E-2</v>
      </c>
      <c r="E17" s="27">
        <f>VLOOKUP(B17,'[3]ПР 8 вся численность (4 (2017'!$C$18:$Q$64,15,0)</f>
        <v>4.1000000000000002E-2</v>
      </c>
      <c r="F17" s="28">
        <f t="shared" si="1"/>
        <v>20</v>
      </c>
      <c r="G17" s="39">
        <v>40000</v>
      </c>
      <c r="H17" s="30">
        <f t="shared" si="2"/>
        <v>36667</v>
      </c>
      <c r="I17" s="30">
        <v>36990</v>
      </c>
      <c r="J17" s="31">
        <f t="shared" si="3"/>
        <v>100.9</v>
      </c>
      <c r="K17" s="32">
        <f t="shared" si="0"/>
        <v>100</v>
      </c>
      <c r="L17" s="33">
        <f t="shared" si="4"/>
        <v>100</v>
      </c>
      <c r="M17" s="34">
        <f>VLOOKUP(B17,'[4]АПП подуш. 2018 ноябрь'!$O$9:$Q$54,3,0)</f>
        <v>243.5</v>
      </c>
      <c r="N17" s="40">
        <f t="shared" si="5"/>
        <v>243.5</v>
      </c>
    </row>
    <row r="18" spans="1:14" ht="22.15" customHeight="1" x14ac:dyDescent="0.25">
      <c r="A18" s="36">
        <v>10</v>
      </c>
      <c r="B18" s="37">
        <v>270036</v>
      </c>
      <c r="C18" s="38" t="s">
        <v>28</v>
      </c>
      <c r="D18" s="27">
        <f>VLOOKUP(B18,'[3]ПР 8 вся численность (4 (2017'!$C$18:$Q$64,13,0)</f>
        <v>4.9000000000000002E-2</v>
      </c>
      <c r="E18" s="27">
        <f>VLOOKUP(B18,'[3]ПР 8 вся численность (4 (2017'!$C$18:$Q$64,15,0)</f>
        <v>5.0999999999999997E-2</v>
      </c>
      <c r="F18" s="28">
        <f t="shared" si="1"/>
        <v>0</v>
      </c>
      <c r="G18" s="39">
        <v>40000</v>
      </c>
      <c r="H18" s="30">
        <f t="shared" si="2"/>
        <v>36667</v>
      </c>
      <c r="I18" s="30">
        <v>37307</v>
      </c>
      <c r="J18" s="31">
        <f t="shared" si="3"/>
        <v>101.7</v>
      </c>
      <c r="K18" s="32">
        <f t="shared" si="0"/>
        <v>100</v>
      </c>
      <c r="L18" s="33">
        <f t="shared" si="4"/>
        <v>100</v>
      </c>
      <c r="M18" s="34">
        <f>VLOOKUP(B18,'[4]АПП подуш. 2018 ноябрь'!$O$9:$Q$54,3,0)</f>
        <v>148.55000000000001</v>
      </c>
      <c r="N18" s="40">
        <f t="shared" si="5"/>
        <v>148.55000000000001</v>
      </c>
    </row>
    <row r="19" spans="1:14" ht="24.75" customHeight="1" x14ac:dyDescent="0.25">
      <c r="A19" s="36">
        <v>11</v>
      </c>
      <c r="B19" s="37">
        <v>270037</v>
      </c>
      <c r="C19" s="38" t="s">
        <v>29</v>
      </c>
      <c r="D19" s="27">
        <f>VLOOKUP(B19,'[3]ПР 8 вся численность (4 (2017'!$C$18:$Q$64,13,0)</f>
        <v>5.1999999999999998E-2</v>
      </c>
      <c r="E19" s="27">
        <f>VLOOKUP(B19,'[3]ПР 8 вся численность (4 (2017'!$C$18:$Q$64,15,0)</f>
        <v>4.8000000000000001E-2</v>
      </c>
      <c r="F19" s="28">
        <f t="shared" si="1"/>
        <v>20</v>
      </c>
      <c r="G19" s="39">
        <v>41000</v>
      </c>
      <c r="H19" s="30">
        <f t="shared" si="2"/>
        <v>37583</v>
      </c>
      <c r="I19" s="30">
        <v>37991</v>
      </c>
      <c r="J19" s="31">
        <f t="shared" si="3"/>
        <v>101.1</v>
      </c>
      <c r="K19" s="32">
        <f t="shared" si="0"/>
        <v>100</v>
      </c>
      <c r="L19" s="33">
        <f t="shared" si="4"/>
        <v>100</v>
      </c>
      <c r="M19" s="34">
        <f>VLOOKUP(B19,'[4]АПП подуш. 2018 ноябрь'!$O$9:$Q$54,3,0)</f>
        <v>143.28</v>
      </c>
      <c r="N19" s="40">
        <f t="shared" si="5"/>
        <v>143.28</v>
      </c>
    </row>
    <row r="20" spans="1:14" ht="25.5" customHeight="1" x14ac:dyDescent="0.25">
      <c r="A20" s="36">
        <v>12</v>
      </c>
      <c r="B20" s="37">
        <v>270038</v>
      </c>
      <c r="C20" s="38" t="s">
        <v>30</v>
      </c>
      <c r="D20" s="27">
        <f>VLOOKUP(B20,'[3]ПР 8 вся численность (4 (2017'!$C$18:$Q$64,13,0)</f>
        <v>5.0999999999999997E-2</v>
      </c>
      <c r="E20" s="27">
        <f>VLOOKUP(B20,'[3]ПР 8 вся численность (4 (2017'!$C$18:$Q$64,15,0)</f>
        <v>4.5999999999999999E-2</v>
      </c>
      <c r="F20" s="28">
        <f t="shared" si="1"/>
        <v>20</v>
      </c>
      <c r="G20" s="39">
        <v>35000</v>
      </c>
      <c r="H20" s="30">
        <f t="shared" si="2"/>
        <v>32083</v>
      </c>
      <c r="I20" s="30">
        <v>32739</v>
      </c>
      <c r="J20" s="31">
        <f t="shared" si="3"/>
        <v>102</v>
      </c>
      <c r="K20" s="32">
        <f t="shared" si="0"/>
        <v>100</v>
      </c>
      <c r="L20" s="33">
        <f t="shared" si="4"/>
        <v>100</v>
      </c>
      <c r="M20" s="34">
        <f>VLOOKUP(B20,'[4]АПП подуш. 2018 ноябрь'!$O$9:$Q$54,3,0)</f>
        <v>138.38999999999999</v>
      </c>
      <c r="N20" s="40">
        <f t="shared" si="5"/>
        <v>138.38999999999999</v>
      </c>
    </row>
    <row r="21" spans="1:14" ht="24" customHeight="1" x14ac:dyDescent="0.25">
      <c r="A21" s="36">
        <v>13</v>
      </c>
      <c r="B21" s="37">
        <v>270017</v>
      </c>
      <c r="C21" s="38" t="s">
        <v>31</v>
      </c>
      <c r="D21" s="27">
        <f>VLOOKUP(B21,'[3]ПР 8 вся численность (4 (2017'!$C$18:$Q$64,13,0)</f>
        <v>4.8000000000000001E-2</v>
      </c>
      <c r="E21" s="27">
        <f>VLOOKUP(B21,'[3]ПР 8 вся численность (4 (2017'!$C$18:$Q$64,15,0)</f>
        <v>5.0999999999999997E-2</v>
      </c>
      <c r="F21" s="28">
        <f t="shared" si="1"/>
        <v>0</v>
      </c>
      <c r="G21" s="39">
        <v>68996</v>
      </c>
      <c r="H21" s="30">
        <f t="shared" si="2"/>
        <v>63246</v>
      </c>
      <c r="I21" s="30">
        <v>56814</v>
      </c>
      <c r="J21" s="31">
        <f t="shared" si="3"/>
        <v>89.8</v>
      </c>
      <c r="K21" s="32">
        <f t="shared" si="0"/>
        <v>85</v>
      </c>
      <c r="L21" s="33">
        <f t="shared" si="4"/>
        <v>85</v>
      </c>
      <c r="M21" s="34">
        <f>VLOOKUP(B21,'[4]АПП подуш. 2018 ноябрь'!$O$9:$Q$54,3,0)</f>
        <v>263.57</v>
      </c>
      <c r="N21" s="40">
        <f t="shared" si="5"/>
        <v>224.03</v>
      </c>
    </row>
    <row r="22" spans="1:14" ht="31.15" customHeight="1" x14ac:dyDescent="0.25">
      <c r="A22" s="36">
        <v>14</v>
      </c>
      <c r="B22" s="37">
        <v>270040</v>
      </c>
      <c r="C22" s="38" t="s">
        <v>32</v>
      </c>
      <c r="D22" s="27">
        <f>VLOOKUP(B22,'[3]ПР 8 вся численность (4 (2017'!$C$18:$Q$64,13,0)</f>
        <v>5.0999999999999997E-2</v>
      </c>
      <c r="E22" s="27">
        <f>VLOOKUP(B22,'[3]ПР 8 вся численность (4 (2017'!$C$18:$Q$64,15,0)</f>
        <v>0.05</v>
      </c>
      <c r="F22" s="28">
        <f t="shared" si="1"/>
        <v>20</v>
      </c>
      <c r="G22" s="39">
        <v>20200</v>
      </c>
      <c r="H22" s="30">
        <f t="shared" si="2"/>
        <v>18517</v>
      </c>
      <c r="I22" s="30">
        <v>21474</v>
      </c>
      <c r="J22" s="31">
        <f t="shared" si="3"/>
        <v>116</v>
      </c>
      <c r="K22" s="32">
        <f t="shared" si="0"/>
        <v>100</v>
      </c>
      <c r="L22" s="33">
        <f t="shared" si="4"/>
        <v>100</v>
      </c>
      <c r="M22" s="34">
        <f>VLOOKUP(B22,'[4]АПП подуш. 2018 ноябрь'!$O$9:$Q$54,3,0)</f>
        <v>129.71</v>
      </c>
      <c r="N22" s="40">
        <f t="shared" si="5"/>
        <v>129.71</v>
      </c>
    </row>
    <row r="23" spans="1:14" ht="18.600000000000001" customHeight="1" x14ac:dyDescent="0.25">
      <c r="A23" s="36">
        <v>15</v>
      </c>
      <c r="B23" s="37">
        <v>270041</v>
      </c>
      <c r="C23" s="38" t="s">
        <v>33</v>
      </c>
      <c r="D23" s="27">
        <f>VLOOKUP(B23,'[3]ПР 8 вся численность (4 (2017'!$C$18:$Q$64,13,0)</f>
        <v>5.2999999999999999E-2</v>
      </c>
      <c r="E23" s="27">
        <f>VLOOKUP(B23,'[3]ПР 8 вся численность (4 (2017'!$C$18:$Q$64,15,0)</f>
        <v>0.05</v>
      </c>
      <c r="F23" s="28">
        <f t="shared" si="1"/>
        <v>20</v>
      </c>
      <c r="G23" s="39">
        <v>52894</v>
      </c>
      <c r="H23" s="30">
        <f t="shared" si="2"/>
        <v>48486</v>
      </c>
      <c r="I23" s="30">
        <v>53175</v>
      </c>
      <c r="J23" s="31">
        <f t="shared" si="3"/>
        <v>109.7</v>
      </c>
      <c r="K23" s="32">
        <f t="shared" si="0"/>
        <v>100</v>
      </c>
      <c r="L23" s="33">
        <f t="shared" si="4"/>
        <v>100</v>
      </c>
      <c r="M23" s="34">
        <f>VLOOKUP(B23,'[4]АПП подуш. 2018 ноябрь'!$O$9:$Q$54,3,0)</f>
        <v>210.35</v>
      </c>
      <c r="N23" s="40">
        <f t="shared" si="5"/>
        <v>210.35</v>
      </c>
    </row>
    <row r="24" spans="1:14" ht="21.6" customHeight="1" x14ac:dyDescent="0.25">
      <c r="A24" s="36">
        <v>16</v>
      </c>
      <c r="B24" s="37">
        <v>270044</v>
      </c>
      <c r="C24" s="38" t="s">
        <v>34</v>
      </c>
      <c r="D24" s="27">
        <f>VLOOKUP(B24,'[3]ПР 8 вся численность (4 (2017'!$C$18:$Q$64,13,0)</f>
        <v>3.2000000000000001E-2</v>
      </c>
      <c r="E24" s="27">
        <f>VLOOKUP(B24,'[3]ПР 8 вся численность (4 (2017'!$C$18:$Q$64,15,0)</f>
        <v>1.9E-2</v>
      </c>
      <c r="F24" s="28">
        <f t="shared" si="1"/>
        <v>20</v>
      </c>
      <c r="G24" s="39">
        <v>4598.7058823529405</v>
      </c>
      <c r="H24" s="30">
        <f t="shared" si="2"/>
        <v>4215</v>
      </c>
      <c r="I24" s="30">
        <v>1264.1388235294116</v>
      </c>
      <c r="J24" s="31">
        <f t="shared" si="3"/>
        <v>30</v>
      </c>
      <c r="K24" s="32">
        <f t="shared" si="0"/>
        <v>0</v>
      </c>
      <c r="L24" s="33">
        <f t="shared" si="4"/>
        <v>0</v>
      </c>
      <c r="M24" s="34">
        <f>VLOOKUP(B24,'[4]АПП подуш. 2018 ноябрь'!$O$9:$Q$54,3,0)</f>
        <v>27.84</v>
      </c>
      <c r="N24" s="40">
        <f t="shared" si="5"/>
        <v>0</v>
      </c>
    </row>
    <row r="25" spans="1:14" ht="23.45" customHeight="1" x14ac:dyDescent="0.25">
      <c r="A25" s="36">
        <v>17</v>
      </c>
      <c r="B25" s="37">
        <v>270123</v>
      </c>
      <c r="C25" s="38" t="s">
        <v>35</v>
      </c>
      <c r="D25" s="27">
        <f>VLOOKUP(B25,'[3]ПР 8 вся численность (4 (2017'!$C$18:$Q$64,13,0)</f>
        <v>7.0999999999999994E-2</v>
      </c>
      <c r="E25" s="27">
        <f>VLOOKUP(B25,'[3]ПР 8 вся численность (4 (2017'!$C$18:$Q$64,15,0)</f>
        <v>7.0000000000000001E-3</v>
      </c>
      <c r="F25" s="28">
        <f t="shared" si="1"/>
        <v>20</v>
      </c>
      <c r="G25" s="39">
        <v>9554.2941176470595</v>
      </c>
      <c r="H25" s="30">
        <f t="shared" si="2"/>
        <v>8758</v>
      </c>
      <c r="I25" s="30">
        <v>8325.0729411764696</v>
      </c>
      <c r="J25" s="31">
        <f t="shared" si="3"/>
        <v>95.1</v>
      </c>
      <c r="K25" s="32">
        <f t="shared" si="0"/>
        <v>85</v>
      </c>
      <c r="L25" s="33">
        <f t="shared" si="4"/>
        <v>85</v>
      </c>
      <c r="M25" s="34">
        <f>VLOOKUP(B25,'[4]АПП подуш. 2018 ноябрь'!$O$9:$Q$54,3,0)</f>
        <v>25.43</v>
      </c>
      <c r="N25" s="40">
        <f t="shared" si="5"/>
        <v>21.62</v>
      </c>
    </row>
    <row r="26" spans="1:14" ht="19.899999999999999" customHeight="1" x14ac:dyDescent="0.25">
      <c r="A26" s="36">
        <v>18</v>
      </c>
      <c r="B26" s="37">
        <v>270043</v>
      </c>
      <c r="C26" s="38" t="s">
        <v>36</v>
      </c>
      <c r="D26" s="27">
        <f>VLOOKUP(B26,'[3]ПР 8 вся численность (4 (2017'!$C$18:$Q$64,13,0)</f>
        <v>3.3000000000000002E-2</v>
      </c>
      <c r="E26" s="27">
        <f>VLOOKUP(B26,'[3]ПР 8 вся численность (4 (2017'!$C$18:$Q$64,15,0)</f>
        <v>5.0000000000000001E-3</v>
      </c>
      <c r="F26" s="28">
        <f t="shared" si="1"/>
        <v>20</v>
      </c>
      <c r="G26" s="39">
        <v>4593.1764705882351</v>
      </c>
      <c r="H26" s="30">
        <f t="shared" si="2"/>
        <v>4210</v>
      </c>
      <c r="I26" s="30">
        <v>5260.4705882352937</v>
      </c>
      <c r="J26" s="31">
        <f t="shared" si="3"/>
        <v>125</v>
      </c>
      <c r="K26" s="32">
        <f t="shared" si="0"/>
        <v>100</v>
      </c>
      <c r="L26" s="33">
        <f t="shared" si="4"/>
        <v>100</v>
      </c>
      <c r="M26" s="34">
        <f>VLOOKUP(B26,'[4]АПП подуш. 2018 ноябрь'!$O$9:$Q$54,3,0)</f>
        <v>9.81</v>
      </c>
      <c r="N26" s="40">
        <f t="shared" si="5"/>
        <v>9.81</v>
      </c>
    </row>
    <row r="27" spans="1:14" ht="18.600000000000001" customHeight="1" x14ac:dyDescent="0.25">
      <c r="A27" s="36">
        <v>19</v>
      </c>
      <c r="B27" s="37">
        <v>270108</v>
      </c>
      <c r="C27" s="38" t="s">
        <v>37</v>
      </c>
      <c r="D27" s="27">
        <f>VLOOKUP(B27,'[3]ПР 8 вся численность (4 (2017'!$C$18:$Q$64,13,0)</f>
        <v>2.5000000000000001E-2</v>
      </c>
      <c r="E27" s="27">
        <f>VLOOKUP(B27,'[3]ПР 8 вся численность (4 (2017'!$C$18:$Q$64,15,0)</f>
        <v>3.0000000000000001E-3</v>
      </c>
      <c r="F27" s="28">
        <f t="shared" si="1"/>
        <v>20</v>
      </c>
      <c r="G27" s="39">
        <v>3419</v>
      </c>
      <c r="H27" s="30">
        <f t="shared" si="2"/>
        <v>3134</v>
      </c>
      <c r="I27" s="30">
        <v>3311</v>
      </c>
      <c r="J27" s="31">
        <f t="shared" si="3"/>
        <v>105.6</v>
      </c>
      <c r="K27" s="32">
        <f t="shared" si="0"/>
        <v>100</v>
      </c>
      <c r="L27" s="33">
        <f t="shared" si="4"/>
        <v>100</v>
      </c>
      <c r="M27" s="34">
        <f>VLOOKUP(B27,'[4]АПП подуш. 2018 ноябрь'!$O$9:$Q$54,3,0)</f>
        <v>17.010000000000002</v>
      </c>
      <c r="N27" s="40">
        <f t="shared" si="5"/>
        <v>17.010000000000002</v>
      </c>
    </row>
    <row r="28" spans="1:14" ht="22.5" customHeight="1" x14ac:dyDescent="0.25">
      <c r="A28" s="36">
        <v>20</v>
      </c>
      <c r="B28" s="37">
        <v>270042</v>
      </c>
      <c r="C28" s="38" t="s">
        <v>38</v>
      </c>
      <c r="D28" s="27">
        <f>VLOOKUP(B28,'[3]ПР 8 вся численность (4 (2017'!$C$18:$Q$64,13,0)</f>
        <v>2.9000000000000001E-2</v>
      </c>
      <c r="E28" s="27">
        <f>VLOOKUP(B28,'[3]ПР 8 вся численность (4 (2017'!$C$18:$Q$64,15,0)</f>
        <v>6.6000000000000003E-2</v>
      </c>
      <c r="F28" s="28">
        <f t="shared" si="1"/>
        <v>0</v>
      </c>
      <c r="G28" s="39">
        <v>64432.588235294119</v>
      </c>
      <c r="H28" s="30">
        <f t="shared" si="2"/>
        <v>59063</v>
      </c>
      <c r="I28" s="30">
        <v>33998.263529411764</v>
      </c>
      <c r="J28" s="31">
        <f t="shared" si="3"/>
        <v>57.6</v>
      </c>
      <c r="K28" s="32">
        <f t="shared" si="0"/>
        <v>0</v>
      </c>
      <c r="L28" s="33">
        <f t="shared" si="4"/>
        <v>0</v>
      </c>
      <c r="M28" s="34">
        <f>VLOOKUP(B28,'[4]АПП подуш. 2018 ноябрь'!$O$9:$Q$54,3,0)</f>
        <v>138.75</v>
      </c>
      <c r="N28" s="40">
        <f t="shared" si="5"/>
        <v>0</v>
      </c>
    </row>
    <row r="29" spans="1:14" ht="22.5" customHeight="1" x14ac:dyDescent="0.25">
      <c r="A29" s="36">
        <v>21</v>
      </c>
      <c r="B29" s="37">
        <v>270098</v>
      </c>
      <c r="C29" s="38" t="s">
        <v>39</v>
      </c>
      <c r="D29" s="27">
        <f>VLOOKUP(B29,'[3]ПР 8 вся численность (4 (2017'!$C$18:$Q$64,13,0)</f>
        <v>7.0999999999999994E-2</v>
      </c>
      <c r="E29" s="27">
        <f>VLOOKUP(B29,'[3]ПР 8 вся численность (4 (2017'!$C$18:$Q$64,15,0)</f>
        <v>6.4000000000000001E-2</v>
      </c>
      <c r="F29" s="28">
        <f t="shared" si="1"/>
        <v>20</v>
      </c>
      <c r="G29" s="39">
        <v>35000</v>
      </c>
      <c r="H29" s="30">
        <f t="shared" si="2"/>
        <v>32083</v>
      </c>
      <c r="I29" s="30">
        <v>32243</v>
      </c>
      <c r="J29" s="31">
        <f t="shared" si="3"/>
        <v>100.5</v>
      </c>
      <c r="K29" s="32">
        <f t="shared" si="0"/>
        <v>100</v>
      </c>
      <c r="L29" s="33">
        <f t="shared" si="4"/>
        <v>100</v>
      </c>
      <c r="M29" s="34">
        <f>VLOOKUP(B29,'[4]АПП подуш. 2018 ноябрь'!$O$9:$Q$54,3,0)</f>
        <v>84.95</v>
      </c>
      <c r="N29" s="40">
        <f t="shared" si="5"/>
        <v>84.95</v>
      </c>
    </row>
    <row r="30" spans="1:14" ht="22.5" customHeight="1" x14ac:dyDescent="0.25">
      <c r="A30" s="36">
        <v>22</v>
      </c>
      <c r="B30" s="37">
        <v>270134</v>
      </c>
      <c r="C30" s="38" t="s">
        <v>40</v>
      </c>
      <c r="D30" s="27">
        <f>VLOOKUP(B30,'[3]ПР 8 вся численность (4 (2017'!$C$18:$Q$64,13,0)</f>
        <v>6.2E-2</v>
      </c>
      <c r="E30" s="27">
        <f>VLOOKUP(B30,'[3]ПР 8 вся численность (4 (2017'!$C$18:$Q$64,15,0)</f>
        <v>5.8000000000000003E-2</v>
      </c>
      <c r="F30" s="28">
        <f t="shared" si="1"/>
        <v>20</v>
      </c>
      <c r="G30" s="39">
        <v>97363.823529411762</v>
      </c>
      <c r="H30" s="30">
        <f t="shared" si="2"/>
        <v>89250</v>
      </c>
      <c r="I30" s="30">
        <v>91386.097647058821</v>
      </c>
      <c r="J30" s="31">
        <f t="shared" si="3"/>
        <v>102.4</v>
      </c>
      <c r="K30" s="32">
        <f t="shared" si="0"/>
        <v>100</v>
      </c>
      <c r="L30" s="33">
        <f t="shared" si="4"/>
        <v>100</v>
      </c>
      <c r="M30" s="34">
        <f>VLOOKUP(B30,'[4]АПП подуш. 2018 ноябрь'!$O$9:$Q$54,3,0)</f>
        <v>306.87</v>
      </c>
      <c r="N30" s="41">
        <f t="shared" si="5"/>
        <v>306.87</v>
      </c>
    </row>
    <row r="31" spans="1:14" ht="18.75" customHeight="1" x14ac:dyDescent="0.25">
      <c r="A31" s="36">
        <v>23</v>
      </c>
      <c r="B31" s="37">
        <v>270155</v>
      </c>
      <c r="C31" s="38" t="s">
        <v>41</v>
      </c>
      <c r="D31" s="27">
        <f>VLOOKUP(B31,'[3]ПР 8 вся численность (4 (2017'!$C$18:$Q$64,13,0)</f>
        <v>7.4999999999999997E-2</v>
      </c>
      <c r="E31" s="27">
        <f>VLOOKUP(B31,'[3]ПР 8 вся численность (4 (2017'!$C$18:$Q$64,15,0)</f>
        <v>6.9000000000000006E-2</v>
      </c>
      <c r="F31" s="28">
        <f t="shared" si="1"/>
        <v>20</v>
      </c>
      <c r="G31" s="39">
        <v>30564.411764705881</v>
      </c>
      <c r="H31" s="30">
        <f t="shared" si="2"/>
        <v>28017</v>
      </c>
      <c r="I31" s="30">
        <v>21849.274117647059</v>
      </c>
      <c r="J31" s="31">
        <f t="shared" si="3"/>
        <v>78</v>
      </c>
      <c r="K31" s="32">
        <f t="shared" si="0"/>
        <v>0</v>
      </c>
      <c r="L31" s="33">
        <f t="shared" si="4"/>
        <v>0</v>
      </c>
      <c r="M31" s="34">
        <f>VLOOKUP(B31,'[4]АПП подуш. 2018 ноябрь'!$O$9:$Q$54,3,0)</f>
        <v>170.34</v>
      </c>
      <c r="N31" s="40">
        <f t="shared" si="5"/>
        <v>0</v>
      </c>
    </row>
    <row r="32" spans="1:14" ht="27" customHeight="1" x14ac:dyDescent="0.25">
      <c r="A32" s="24">
        <v>24</v>
      </c>
      <c r="B32" s="25">
        <v>270168</v>
      </c>
      <c r="C32" s="26" t="s">
        <v>42</v>
      </c>
      <c r="D32" s="27">
        <f>VLOOKUP(B32,'[3]ПР 8 вся численность (4 (2017'!$C$18:$Q$64,13,0)</f>
        <v>4.8000000000000001E-2</v>
      </c>
      <c r="E32" s="27">
        <f>VLOOKUP(B32,'[3]ПР 8 вся численность (4 (2017'!$C$18:$Q$64,15,0)</f>
        <v>0.05</v>
      </c>
      <c r="F32" s="28">
        <f t="shared" si="1"/>
        <v>0</v>
      </c>
      <c r="G32" s="49">
        <v>37313.76470588235</v>
      </c>
      <c r="H32" s="30">
        <f t="shared" si="2"/>
        <v>34204</v>
      </c>
      <c r="I32" s="30">
        <v>23875.770588235297</v>
      </c>
      <c r="J32" s="31">
        <f t="shared" si="3"/>
        <v>69.8</v>
      </c>
      <c r="K32" s="32">
        <f t="shared" si="0"/>
        <v>0</v>
      </c>
      <c r="L32" s="33">
        <f t="shared" si="4"/>
        <v>0</v>
      </c>
      <c r="M32" s="34">
        <f>VLOOKUP(B32,'[4]АПП подуш. 2018 ноябрь'!$O$9:$Q$54,3,0)</f>
        <v>300.02999999999997</v>
      </c>
      <c r="N32" s="35">
        <f t="shared" si="5"/>
        <v>0</v>
      </c>
    </row>
    <row r="33" spans="1:14" ht="27" customHeight="1" x14ac:dyDescent="0.25">
      <c r="A33" s="36">
        <v>25</v>
      </c>
      <c r="B33" s="37">
        <v>270169</v>
      </c>
      <c r="C33" s="38" t="s">
        <v>43</v>
      </c>
      <c r="D33" s="27">
        <f>VLOOKUP(B33,'[3]ПР 8 вся численность (4 (2017'!$C$18:$Q$64,13,0)</f>
        <v>5.3999999999999999E-2</v>
      </c>
      <c r="E33" s="27">
        <f>VLOOKUP(B33,'[3]ПР 8 вся численность (4 (2017'!$C$18:$Q$64,15,0)</f>
        <v>6.0999999999999999E-2</v>
      </c>
      <c r="F33" s="28">
        <f t="shared" si="1"/>
        <v>0</v>
      </c>
      <c r="G33" s="45">
        <v>90267.058823529413</v>
      </c>
      <c r="H33" s="30">
        <f t="shared" si="2"/>
        <v>82745</v>
      </c>
      <c r="I33" s="30">
        <v>82873.867058823584</v>
      </c>
      <c r="J33" s="31">
        <f t="shared" si="3"/>
        <v>100.2</v>
      </c>
      <c r="K33" s="32">
        <f t="shared" si="0"/>
        <v>100</v>
      </c>
      <c r="L33" s="33">
        <f t="shared" si="4"/>
        <v>100</v>
      </c>
      <c r="M33" s="34">
        <f>VLOOKUP(B33,'[4]АПП подуш. 2018 ноябрь'!$O$9:$Q$54,3,0)</f>
        <v>522.54</v>
      </c>
      <c r="N33" s="41">
        <f t="shared" si="5"/>
        <v>522.54</v>
      </c>
    </row>
    <row r="34" spans="1:14" ht="25.15" customHeight="1" x14ac:dyDescent="0.25">
      <c r="A34" s="36">
        <v>26</v>
      </c>
      <c r="B34" s="37">
        <v>270087</v>
      </c>
      <c r="C34" s="38" t="s">
        <v>44</v>
      </c>
      <c r="D34" s="27">
        <f>VLOOKUP(B34,'[3]ПР 8 вся численность (4 (2017'!$C$18:$Q$64,13,0)</f>
        <v>7.0999999999999994E-2</v>
      </c>
      <c r="E34" s="27">
        <f>VLOOKUP(B34,'[3]ПР 8 вся численность (4 (2017'!$C$18:$Q$64,15,0)</f>
        <v>6.7000000000000004E-2</v>
      </c>
      <c r="F34" s="28">
        <f t="shared" si="1"/>
        <v>20</v>
      </c>
      <c r="G34" s="39">
        <v>29157</v>
      </c>
      <c r="H34" s="30">
        <f t="shared" si="2"/>
        <v>26727</v>
      </c>
      <c r="I34" s="30">
        <v>20227.944705882353</v>
      </c>
      <c r="J34" s="31">
        <f t="shared" si="3"/>
        <v>75.7</v>
      </c>
      <c r="K34" s="32">
        <f t="shared" si="0"/>
        <v>0</v>
      </c>
      <c r="L34" s="33">
        <f t="shared" si="4"/>
        <v>0</v>
      </c>
      <c r="M34" s="34">
        <f>VLOOKUP(B34,'[4]АПП подуш. 2018 ноябрь'!$O$9:$Q$54,3,0)</f>
        <v>241.82</v>
      </c>
      <c r="N34" s="40">
        <f t="shared" si="5"/>
        <v>0</v>
      </c>
    </row>
    <row r="35" spans="1:14" ht="26.45" customHeight="1" x14ac:dyDescent="0.25">
      <c r="A35" s="36">
        <v>27</v>
      </c>
      <c r="B35" s="37">
        <v>270050</v>
      </c>
      <c r="C35" s="38" t="s">
        <v>45</v>
      </c>
      <c r="D35" s="27">
        <f>VLOOKUP(B35,'[3]ПР 8 вся численность (4 (2017'!$C$18:$Q$64,13,0)</f>
        <v>6.6000000000000003E-2</v>
      </c>
      <c r="E35" s="27">
        <f>VLOOKUP(B35,'[3]ПР 8 вся численность (4 (2017'!$C$18:$Q$64,15,0)</f>
        <v>6.9000000000000006E-2</v>
      </c>
      <c r="F35" s="28">
        <f t="shared" si="1"/>
        <v>0</v>
      </c>
      <c r="G35" s="39">
        <v>80280.705882352937</v>
      </c>
      <c r="H35" s="30">
        <f t="shared" si="2"/>
        <v>73591</v>
      </c>
      <c r="I35" s="30">
        <v>67133.535294117653</v>
      </c>
      <c r="J35" s="31">
        <f t="shared" si="3"/>
        <v>91.2</v>
      </c>
      <c r="K35" s="32">
        <f t="shared" si="0"/>
        <v>85</v>
      </c>
      <c r="L35" s="33">
        <f t="shared" si="4"/>
        <v>85</v>
      </c>
      <c r="M35" s="34">
        <f>VLOOKUP(B35,'[4]АПП подуш. 2018 ноябрь'!$O$9:$Q$54,3,0)</f>
        <v>376.81</v>
      </c>
      <c r="N35" s="40">
        <f t="shared" si="5"/>
        <v>320.29000000000002</v>
      </c>
    </row>
    <row r="36" spans="1:14" ht="27" customHeight="1" x14ac:dyDescent="0.25">
      <c r="A36" s="36">
        <v>28</v>
      </c>
      <c r="B36" s="37">
        <v>270051</v>
      </c>
      <c r="C36" s="38" t="s">
        <v>46</v>
      </c>
      <c r="D36" s="27">
        <f>VLOOKUP(B36,'[3]ПР 8 вся численность (4 (2017'!$C$18:$Q$64,13,0)</f>
        <v>5.8000000000000003E-2</v>
      </c>
      <c r="E36" s="27">
        <f>VLOOKUP(B36,'[3]ПР 8 вся численность (4 (2017'!$C$18:$Q$64,15,0)</f>
        <v>6.3E-2</v>
      </c>
      <c r="F36" s="28">
        <f t="shared" si="1"/>
        <v>0</v>
      </c>
      <c r="G36" s="39">
        <v>53150.705882352937</v>
      </c>
      <c r="H36" s="30">
        <f t="shared" si="2"/>
        <v>48721</v>
      </c>
      <c r="I36" s="30">
        <v>48473.11294117647</v>
      </c>
      <c r="J36" s="31">
        <f t="shared" si="3"/>
        <v>99.5</v>
      </c>
      <c r="K36" s="32">
        <f t="shared" si="0"/>
        <v>100</v>
      </c>
      <c r="L36" s="33">
        <f t="shared" si="4"/>
        <v>100</v>
      </c>
      <c r="M36" s="34">
        <f>VLOOKUP(B36,'[4]АПП подуш. 2018 ноябрь'!$O$9:$Q$54,3,0)</f>
        <v>180.01</v>
      </c>
      <c r="N36" s="40">
        <f t="shared" si="5"/>
        <v>180.01</v>
      </c>
    </row>
    <row r="37" spans="1:14" ht="26.45" customHeight="1" x14ac:dyDescent="0.25">
      <c r="A37" s="36">
        <v>29</v>
      </c>
      <c r="B37" s="37">
        <v>270052</v>
      </c>
      <c r="C37" s="38" t="s">
        <v>47</v>
      </c>
      <c r="D37" s="27">
        <f>VLOOKUP(B37,'[3]ПР 8 вся численность (4 (2017'!$C$18:$Q$64,13,0)</f>
        <v>6.5000000000000002E-2</v>
      </c>
      <c r="E37" s="27">
        <f>VLOOKUP(B37,'[3]ПР 8 вся численность (4 (2017'!$C$18:$Q$64,15,0)</f>
        <v>6.3E-2</v>
      </c>
      <c r="F37" s="28">
        <f t="shared" si="1"/>
        <v>20</v>
      </c>
      <c r="G37" s="39">
        <v>31243</v>
      </c>
      <c r="H37" s="30">
        <f t="shared" si="2"/>
        <v>28639</v>
      </c>
      <c r="I37" s="30">
        <v>18383</v>
      </c>
      <c r="J37" s="31">
        <f t="shared" si="3"/>
        <v>64.2</v>
      </c>
      <c r="K37" s="32">
        <f t="shared" si="0"/>
        <v>0</v>
      </c>
      <c r="L37" s="33">
        <f t="shared" si="4"/>
        <v>0</v>
      </c>
      <c r="M37" s="34">
        <f>VLOOKUP(B37,'[4]АПП подуш. 2018 ноябрь'!$O$9:$Q$54,3,0)</f>
        <v>194.77</v>
      </c>
      <c r="N37" s="40">
        <f t="shared" si="5"/>
        <v>0</v>
      </c>
    </row>
    <row r="38" spans="1:14" ht="26.45" customHeight="1" x14ac:dyDescent="0.25">
      <c r="A38" s="36">
        <v>30</v>
      </c>
      <c r="B38" s="37">
        <v>270053</v>
      </c>
      <c r="C38" s="42" t="s">
        <v>48</v>
      </c>
      <c r="D38" s="43">
        <f>VLOOKUP(B38,'[3]ПР 8 вся численность (4 (2017'!$C$18:$Q$64,13,0)</f>
        <v>5.1999999999999998E-2</v>
      </c>
      <c r="E38" s="43">
        <f>VLOOKUP(B38,'[3]ПР 8 вся численность (4 (2017'!$C$18:$Q$64,15,0)</f>
        <v>5.2999999999999999E-2</v>
      </c>
      <c r="F38" s="44">
        <f t="shared" si="1"/>
        <v>0</v>
      </c>
      <c r="G38" s="45">
        <v>103500</v>
      </c>
      <c r="H38" s="30">
        <f t="shared" si="2"/>
        <v>94875</v>
      </c>
      <c r="I38" s="30">
        <v>94635</v>
      </c>
      <c r="J38" s="46">
        <f t="shared" si="3"/>
        <v>99.7</v>
      </c>
      <c r="K38" s="32">
        <f t="shared" si="0"/>
        <v>100</v>
      </c>
      <c r="L38" s="47">
        <f t="shared" si="4"/>
        <v>100</v>
      </c>
      <c r="M38" s="34">
        <f>VLOOKUP(B38,'[4]АПП подуш. 2018 ноябрь'!$O$9:$Q$54,3,0)</f>
        <v>362.84</v>
      </c>
      <c r="N38" s="41">
        <f t="shared" si="5"/>
        <v>362.84</v>
      </c>
    </row>
    <row r="39" spans="1:14" ht="29.45" customHeight="1" x14ac:dyDescent="0.25">
      <c r="A39" s="36">
        <v>31</v>
      </c>
      <c r="B39" s="37">
        <v>270047</v>
      </c>
      <c r="C39" s="38" t="s">
        <v>49</v>
      </c>
      <c r="D39" s="27">
        <f>VLOOKUP(B39,'[3]ПР 8 вся численность (4 (2017'!$C$18:$Q$64,13,0)</f>
        <v>6.4000000000000001E-2</v>
      </c>
      <c r="E39" s="27">
        <f>VLOOKUP(B39,'[3]ПР 8 вся численность (4 (2017'!$C$18:$Q$64,15,0)</f>
        <v>0.06</v>
      </c>
      <c r="F39" s="28">
        <f t="shared" si="1"/>
        <v>20</v>
      </c>
      <c r="G39" s="39">
        <v>25000</v>
      </c>
      <c r="H39" s="30">
        <f t="shared" si="2"/>
        <v>22917</v>
      </c>
      <c r="I39" s="30">
        <v>23311</v>
      </c>
      <c r="J39" s="31">
        <f t="shared" si="3"/>
        <v>101.7</v>
      </c>
      <c r="K39" s="32">
        <f t="shared" si="0"/>
        <v>100</v>
      </c>
      <c r="L39" s="33">
        <f t="shared" si="4"/>
        <v>100</v>
      </c>
      <c r="M39" s="34">
        <f>VLOOKUP(B39,'[4]АПП подуш. 2018 ноябрь'!$O$9:$Q$54,3,0)</f>
        <v>154.19</v>
      </c>
      <c r="N39" s="40">
        <f t="shared" si="5"/>
        <v>154.19</v>
      </c>
    </row>
    <row r="40" spans="1:14" ht="27.6" customHeight="1" x14ac:dyDescent="0.25">
      <c r="A40" s="36">
        <v>32</v>
      </c>
      <c r="B40" s="37">
        <v>270056</v>
      </c>
      <c r="C40" s="38" t="s">
        <v>50</v>
      </c>
      <c r="D40" s="27">
        <f>VLOOKUP(B40,'[3]ПР 8 вся численность (4 (2017'!$C$18:$Q$64,13,0)</f>
        <v>7.3999999999999996E-2</v>
      </c>
      <c r="E40" s="27">
        <f>VLOOKUP(B40,'[3]ПР 8 вся численность (4 (2017'!$C$18:$Q$64,15,0)</f>
        <v>6.7000000000000004E-2</v>
      </c>
      <c r="F40" s="28">
        <f t="shared" si="1"/>
        <v>20</v>
      </c>
      <c r="G40" s="39">
        <v>65200</v>
      </c>
      <c r="H40" s="30">
        <f t="shared" si="2"/>
        <v>59767</v>
      </c>
      <c r="I40" s="30">
        <v>62334</v>
      </c>
      <c r="J40" s="31">
        <f t="shared" si="3"/>
        <v>104.3</v>
      </c>
      <c r="K40" s="32">
        <f t="shared" si="0"/>
        <v>100</v>
      </c>
      <c r="L40" s="33">
        <f t="shared" si="4"/>
        <v>100</v>
      </c>
      <c r="M40" s="34">
        <f>VLOOKUP(B40,'[4]АПП подуш. 2018 ноябрь'!$O$9:$Q$54,3,0)</f>
        <v>413.48</v>
      </c>
      <c r="N40" s="40">
        <f t="shared" si="5"/>
        <v>413.48</v>
      </c>
    </row>
    <row r="41" spans="1:14" ht="24" customHeight="1" x14ac:dyDescent="0.25">
      <c r="A41" s="36">
        <v>33</v>
      </c>
      <c r="B41" s="37">
        <v>270057</v>
      </c>
      <c r="C41" s="38" t="s">
        <v>51</v>
      </c>
      <c r="D41" s="27">
        <f>VLOOKUP(B41,'[3]ПР 8 вся численность (4 (2017'!$C$18:$Q$64,13,0)</f>
        <v>5.5E-2</v>
      </c>
      <c r="E41" s="27">
        <f>VLOOKUP(B41,'[3]ПР 8 вся численность (4 (2017'!$C$18:$Q$64,15,0)</f>
        <v>5.8000000000000003E-2</v>
      </c>
      <c r="F41" s="28">
        <f t="shared" si="1"/>
        <v>0</v>
      </c>
      <c r="G41" s="39">
        <v>16969.176470588234</v>
      </c>
      <c r="H41" s="30">
        <f t="shared" si="2"/>
        <v>15555</v>
      </c>
      <c r="I41" s="30">
        <v>13371.885882352941</v>
      </c>
      <c r="J41" s="31">
        <f t="shared" si="3"/>
        <v>86</v>
      </c>
      <c r="K41" s="32">
        <f t="shared" si="0"/>
        <v>85</v>
      </c>
      <c r="L41" s="33">
        <f t="shared" si="4"/>
        <v>85</v>
      </c>
      <c r="M41" s="34">
        <f>VLOOKUP(B41,'[4]АПП подуш. 2018 ноябрь'!$O$9:$Q$54,3,0)</f>
        <v>106.36</v>
      </c>
      <c r="N41" s="40">
        <f t="shared" si="5"/>
        <v>90.41</v>
      </c>
    </row>
    <row r="42" spans="1:14" ht="25.9" customHeight="1" x14ac:dyDescent="0.25">
      <c r="A42" s="36">
        <v>34</v>
      </c>
      <c r="B42" s="37">
        <v>270060</v>
      </c>
      <c r="C42" s="38" t="s">
        <v>52</v>
      </c>
      <c r="D42" s="27">
        <f>VLOOKUP(B42,'[3]ПР 8 вся численность (4 (2017'!$C$18:$Q$64,13,0)</f>
        <v>4.9000000000000002E-2</v>
      </c>
      <c r="E42" s="27">
        <f>VLOOKUP(B42,'[3]ПР 8 вся численность (4 (2017'!$C$18:$Q$64,15,0)</f>
        <v>5.3999999999999999E-2</v>
      </c>
      <c r="F42" s="28">
        <f t="shared" si="1"/>
        <v>0</v>
      </c>
      <c r="G42" s="39">
        <v>11241.764705882353</v>
      </c>
      <c r="H42" s="30">
        <f t="shared" si="2"/>
        <v>10305</v>
      </c>
      <c r="I42" s="30">
        <v>10567.749411764707</v>
      </c>
      <c r="J42" s="31">
        <f t="shared" si="3"/>
        <v>102.5</v>
      </c>
      <c r="K42" s="32">
        <f t="shared" si="0"/>
        <v>100</v>
      </c>
      <c r="L42" s="33">
        <f t="shared" si="4"/>
        <v>100</v>
      </c>
      <c r="M42" s="34">
        <f>VLOOKUP(B42,'[4]АПП подуш. 2018 ноябрь'!$O$9:$Q$54,3,0)</f>
        <v>34.65</v>
      </c>
      <c r="N42" s="41">
        <f t="shared" si="5"/>
        <v>34.65</v>
      </c>
    </row>
    <row r="43" spans="1:14" ht="27.6" customHeight="1" x14ac:dyDescent="0.25">
      <c r="A43" s="36">
        <v>35</v>
      </c>
      <c r="B43" s="37">
        <v>270146</v>
      </c>
      <c r="C43" s="38" t="s">
        <v>53</v>
      </c>
      <c r="D43" s="27">
        <f>VLOOKUP(B43,'[3]ПР 8 вся численность (4 (2017'!$C$18:$Q$64,13,0)</f>
        <v>8.3000000000000004E-2</v>
      </c>
      <c r="E43" s="27">
        <f>VLOOKUP(B43,'[3]ПР 8 вся численность (4 (2017'!$C$18:$Q$64,15,0)</f>
        <v>8.5999999999999993E-2</v>
      </c>
      <c r="F43" s="28">
        <f t="shared" si="1"/>
        <v>0</v>
      </c>
      <c r="G43" s="39">
        <v>50950.647058823532</v>
      </c>
      <c r="H43" s="30">
        <f t="shared" si="2"/>
        <v>46705</v>
      </c>
      <c r="I43" s="30">
        <v>46177.596470588236</v>
      </c>
      <c r="J43" s="31">
        <f t="shared" si="3"/>
        <v>98.9</v>
      </c>
      <c r="K43" s="32">
        <f t="shared" si="0"/>
        <v>100</v>
      </c>
      <c r="L43" s="33">
        <f t="shared" si="4"/>
        <v>100</v>
      </c>
      <c r="M43" s="34">
        <f>VLOOKUP(B43,'[4]АПП подуш. 2018 ноябрь'!$O$9:$Q$54,3,0)</f>
        <v>343.86</v>
      </c>
      <c r="N43" s="41">
        <f t="shared" si="5"/>
        <v>343.86</v>
      </c>
    </row>
    <row r="44" spans="1:14" ht="27" customHeight="1" x14ac:dyDescent="0.25">
      <c r="A44" s="36">
        <v>36</v>
      </c>
      <c r="B44" s="37">
        <v>270147</v>
      </c>
      <c r="C44" s="38" t="s">
        <v>54</v>
      </c>
      <c r="D44" s="27">
        <f>VLOOKUP(B44,'[3]ПР 8 вся численность (4 (2017'!$C$18:$Q$64,13,0)</f>
        <v>6.4000000000000001E-2</v>
      </c>
      <c r="E44" s="27">
        <f>VLOOKUP(B44,'[3]ПР 8 вся численность (4 (2017'!$C$18:$Q$64,15,0)</f>
        <v>6.6000000000000003E-2</v>
      </c>
      <c r="F44" s="28">
        <f t="shared" si="1"/>
        <v>0</v>
      </c>
      <c r="G44" s="39">
        <v>97765.941176470587</v>
      </c>
      <c r="H44" s="30">
        <f t="shared" si="2"/>
        <v>89619</v>
      </c>
      <c r="I44" s="30">
        <v>68701.814117647053</v>
      </c>
      <c r="J44" s="31">
        <f t="shared" si="3"/>
        <v>76.7</v>
      </c>
      <c r="K44" s="32">
        <f t="shared" si="0"/>
        <v>0</v>
      </c>
      <c r="L44" s="33">
        <f t="shared" si="4"/>
        <v>0</v>
      </c>
      <c r="M44" s="34">
        <f>VLOOKUP(B44,'[4]АПП подуш. 2018 ноябрь'!$O$9:$Q$54,3,0)</f>
        <v>637.11</v>
      </c>
      <c r="N44" s="40">
        <f t="shared" si="5"/>
        <v>0</v>
      </c>
    </row>
    <row r="45" spans="1:14" ht="29.45" customHeight="1" x14ac:dyDescent="0.25">
      <c r="A45" s="36">
        <v>37</v>
      </c>
      <c r="B45" s="37">
        <v>270068</v>
      </c>
      <c r="C45" s="38" t="s">
        <v>55</v>
      </c>
      <c r="D45" s="27">
        <f>VLOOKUP(B45,'[3]ПР 8 вся численность (4 (2017'!$C$18:$Q$64,13,0)</f>
        <v>6.3E-2</v>
      </c>
      <c r="E45" s="27">
        <f>VLOOKUP(B45,'[3]ПР 8 вся численность (4 (2017'!$C$18:$Q$64,15,0)</f>
        <v>6.3E-2</v>
      </c>
      <c r="F45" s="28">
        <f t="shared" si="1"/>
        <v>20</v>
      </c>
      <c r="G45" s="39">
        <v>44342.117647058825</v>
      </c>
      <c r="H45" s="30">
        <f t="shared" si="2"/>
        <v>40647</v>
      </c>
      <c r="I45" s="30">
        <v>35049.850588235291</v>
      </c>
      <c r="J45" s="31">
        <f t="shared" si="3"/>
        <v>86.2</v>
      </c>
      <c r="K45" s="32">
        <f t="shared" si="0"/>
        <v>85</v>
      </c>
      <c r="L45" s="33">
        <f t="shared" si="4"/>
        <v>85</v>
      </c>
      <c r="M45" s="34">
        <f>VLOOKUP(B45,'[4]АПП подуш. 2018 ноябрь'!$O$9:$Q$54,3,0)</f>
        <v>320.2</v>
      </c>
      <c r="N45" s="40">
        <f t="shared" si="5"/>
        <v>272.17</v>
      </c>
    </row>
    <row r="46" spans="1:14" ht="21.6" customHeight="1" x14ac:dyDescent="0.25">
      <c r="A46" s="36">
        <v>38</v>
      </c>
      <c r="B46" s="37">
        <v>270069</v>
      </c>
      <c r="C46" s="38" t="s">
        <v>56</v>
      </c>
      <c r="D46" s="27">
        <f>VLOOKUP(B46,'[3]ПР 8 вся численность (4 (2017'!$C$18:$Q$64,13,0)</f>
        <v>7.3999999999999996E-2</v>
      </c>
      <c r="E46" s="27">
        <f>VLOOKUP(B46,'[3]ПР 8 вся численность (4 (2017'!$C$18:$Q$64,15,0)</f>
        <v>7.9000000000000001E-2</v>
      </c>
      <c r="F46" s="28">
        <f t="shared" si="1"/>
        <v>0</v>
      </c>
      <c r="G46" s="39">
        <v>8755.2941176470595</v>
      </c>
      <c r="H46" s="30">
        <f t="shared" si="2"/>
        <v>8026</v>
      </c>
      <c r="I46" s="30">
        <v>6248.017647058824</v>
      </c>
      <c r="J46" s="31">
        <f t="shared" si="3"/>
        <v>77.8</v>
      </c>
      <c r="K46" s="32">
        <f t="shared" si="0"/>
        <v>0</v>
      </c>
      <c r="L46" s="33">
        <f t="shared" si="4"/>
        <v>0</v>
      </c>
      <c r="M46" s="34">
        <f>VLOOKUP(B46,'[4]АПП подуш. 2018 ноябрь'!$O$9:$Q$54,3,0)</f>
        <v>40.28</v>
      </c>
      <c r="N46" s="40">
        <f t="shared" si="5"/>
        <v>0</v>
      </c>
    </row>
    <row r="47" spans="1:14" ht="25.9" customHeight="1" x14ac:dyDescent="0.25">
      <c r="A47" s="36">
        <v>39</v>
      </c>
      <c r="B47" s="37">
        <v>270091</v>
      </c>
      <c r="C47" s="38" t="s">
        <v>57</v>
      </c>
      <c r="D47" s="27">
        <f>VLOOKUP(B47,'[3]ПР 8 вся численность (4 (2017'!$C$18:$Q$64,13,0)</f>
        <v>6.2E-2</v>
      </c>
      <c r="E47" s="27">
        <f>VLOOKUP(B47,'[3]ПР 8 вся численность (4 (2017'!$C$18:$Q$64,15,0)</f>
        <v>6.7000000000000004E-2</v>
      </c>
      <c r="F47" s="28">
        <f t="shared" si="1"/>
        <v>0</v>
      </c>
      <c r="G47" s="39">
        <v>85329.411764705888</v>
      </c>
      <c r="H47" s="30">
        <f t="shared" si="2"/>
        <v>78219</v>
      </c>
      <c r="I47" s="30">
        <v>80375.348235294121</v>
      </c>
      <c r="J47" s="31">
        <f t="shared" si="3"/>
        <v>102.8</v>
      </c>
      <c r="K47" s="32">
        <f t="shared" si="0"/>
        <v>100</v>
      </c>
      <c r="L47" s="33">
        <f t="shared" si="4"/>
        <v>100</v>
      </c>
      <c r="M47" s="34">
        <f>VLOOKUP(B47,'[4]АПП подуш. 2018 ноябрь'!$O$9:$Q$54,3,0)</f>
        <v>471.78</v>
      </c>
      <c r="N47" s="40">
        <f t="shared" si="5"/>
        <v>471.78</v>
      </c>
    </row>
    <row r="48" spans="1:14" ht="27.6" customHeight="1" x14ac:dyDescent="0.25">
      <c r="A48" s="36">
        <v>40</v>
      </c>
      <c r="B48" s="37">
        <v>270156</v>
      </c>
      <c r="C48" s="38" t="s">
        <v>58</v>
      </c>
      <c r="D48" s="27">
        <f>VLOOKUP(B48,'[3]ПР 8 вся численность (4 (2017'!$C$18:$Q$64,13,0)</f>
        <v>6.2E-2</v>
      </c>
      <c r="E48" s="27">
        <f>VLOOKUP(B48,'[3]ПР 8 вся численность (4 (2017'!$C$18:$Q$64,15,0)</f>
        <v>6.5000000000000002E-2</v>
      </c>
      <c r="F48" s="28">
        <f t="shared" si="1"/>
        <v>0</v>
      </c>
      <c r="G48" s="39">
        <v>32413.058823529413</v>
      </c>
      <c r="H48" s="30">
        <f t="shared" si="2"/>
        <v>29712</v>
      </c>
      <c r="I48" s="30">
        <v>22547.485882352947</v>
      </c>
      <c r="J48" s="31">
        <f t="shared" si="3"/>
        <v>75.900000000000006</v>
      </c>
      <c r="K48" s="32">
        <f t="shared" si="0"/>
        <v>0</v>
      </c>
      <c r="L48" s="33">
        <f t="shared" si="4"/>
        <v>0</v>
      </c>
      <c r="M48" s="34">
        <f>VLOOKUP(B48,'[4]АПП подуш. 2018 ноябрь'!$O$9:$Q$54,3,0)</f>
        <v>213.32</v>
      </c>
      <c r="N48" s="41">
        <f t="shared" si="5"/>
        <v>0</v>
      </c>
    </row>
    <row r="49" spans="1:390" ht="26.45" customHeight="1" x14ac:dyDescent="0.25">
      <c r="A49" s="36">
        <v>41</v>
      </c>
      <c r="B49" s="37">
        <v>270088</v>
      </c>
      <c r="C49" s="38" t="s">
        <v>59</v>
      </c>
      <c r="D49" s="27">
        <f>VLOOKUP(B49,'[3]ПР 8 вся численность (4 (2017'!$C$18:$Q$64,13,0)</f>
        <v>6.7000000000000004E-2</v>
      </c>
      <c r="E49" s="27">
        <f>VLOOKUP(B49,'[3]ПР 8 вся численность (4 (2017'!$C$18:$Q$64,15,0)</f>
        <v>7.0999999999999994E-2</v>
      </c>
      <c r="F49" s="28">
        <f t="shared" si="1"/>
        <v>0</v>
      </c>
      <c r="G49" s="39">
        <v>39063.941176470587</v>
      </c>
      <c r="H49" s="30">
        <f t="shared" si="2"/>
        <v>35809</v>
      </c>
      <c r="I49" s="30">
        <v>26542.198823529412</v>
      </c>
      <c r="J49" s="31">
        <f t="shared" si="3"/>
        <v>74.099999999999994</v>
      </c>
      <c r="K49" s="32">
        <f t="shared" si="0"/>
        <v>0</v>
      </c>
      <c r="L49" s="33">
        <f t="shared" si="4"/>
        <v>0</v>
      </c>
      <c r="M49" s="34">
        <f>VLOOKUP(B49,'[4]АПП подуш. 2018 ноябрь'!$O$9:$Q$54,3,0)</f>
        <v>588.55999999999995</v>
      </c>
      <c r="N49" s="40">
        <f t="shared" si="5"/>
        <v>0</v>
      </c>
    </row>
    <row r="50" spans="1:390" ht="25.15" customHeight="1" x14ac:dyDescent="0.25">
      <c r="A50" s="36">
        <v>42</v>
      </c>
      <c r="B50" s="37">
        <v>270170</v>
      </c>
      <c r="C50" s="38" t="s">
        <v>60</v>
      </c>
      <c r="D50" s="27">
        <f>VLOOKUP(B50,'[3]ПР 8 вся численность (4 (2017'!$C$18:$Q$64,13,0)</f>
        <v>6.3E-2</v>
      </c>
      <c r="E50" s="27">
        <f>VLOOKUP(B50,'[3]ПР 8 вся численность (4 (2017'!$C$18:$Q$64,15,0)</f>
        <v>6.5000000000000002E-2</v>
      </c>
      <c r="F50" s="28">
        <f t="shared" si="1"/>
        <v>0</v>
      </c>
      <c r="G50" s="45">
        <v>38458.23529411765</v>
      </c>
      <c r="H50" s="30">
        <f t="shared" si="2"/>
        <v>35253</v>
      </c>
      <c r="I50" s="30">
        <v>32840.950588235297</v>
      </c>
      <c r="J50" s="31">
        <f t="shared" si="3"/>
        <v>93.2</v>
      </c>
      <c r="K50" s="32">
        <f t="shared" si="0"/>
        <v>85</v>
      </c>
      <c r="L50" s="33">
        <f t="shared" si="4"/>
        <v>85</v>
      </c>
      <c r="M50" s="34">
        <f>VLOOKUP(B50,'[4]АПП подуш. 2018 ноябрь'!$O$9:$Q$54,3,0)</f>
        <v>432.65</v>
      </c>
      <c r="N50" s="40">
        <f t="shared" si="5"/>
        <v>367.75</v>
      </c>
    </row>
    <row r="51" spans="1:390" ht="26.45" customHeight="1" x14ac:dyDescent="0.25">
      <c r="A51" s="36">
        <v>43</v>
      </c>
      <c r="B51" s="37">
        <v>270171</v>
      </c>
      <c r="C51" s="38" t="s">
        <v>61</v>
      </c>
      <c r="D51" s="27">
        <f>VLOOKUP(B51,'[3]ПР 8 вся численность (4 (2017'!$C$18:$Q$64,13,0)</f>
        <v>6.5000000000000002E-2</v>
      </c>
      <c r="E51" s="27">
        <f>VLOOKUP(B51,'[3]ПР 8 вся численность (4 (2017'!$C$18:$Q$64,15,0)</f>
        <v>0.08</v>
      </c>
      <c r="F51" s="28">
        <f t="shared" si="1"/>
        <v>0</v>
      </c>
      <c r="G51" s="45">
        <v>36305.76470588235</v>
      </c>
      <c r="H51" s="30">
        <f t="shared" si="2"/>
        <v>33280</v>
      </c>
      <c r="I51" s="30">
        <v>20299.837647058823</v>
      </c>
      <c r="J51" s="31">
        <f t="shared" si="3"/>
        <v>61</v>
      </c>
      <c r="K51" s="32">
        <f t="shared" si="0"/>
        <v>0</v>
      </c>
      <c r="L51" s="33">
        <f t="shared" si="4"/>
        <v>0</v>
      </c>
      <c r="M51" s="34">
        <f>VLOOKUP(B51,'[4]АПП подуш. 2018 ноябрь'!$O$9:$Q$54,3,0)</f>
        <v>368.27</v>
      </c>
      <c r="N51" s="40">
        <f t="shared" si="5"/>
        <v>0</v>
      </c>
    </row>
    <row r="52" spans="1:390" ht="28.15" customHeight="1" x14ac:dyDescent="0.25">
      <c r="A52" s="36">
        <v>44</v>
      </c>
      <c r="B52" s="37">
        <v>270095</v>
      </c>
      <c r="C52" s="38" t="s">
        <v>62</v>
      </c>
      <c r="D52" s="27">
        <f>VLOOKUP(B52,'[3]ПР 8 вся численность (4 (2017'!$C$18:$Q$64,13,0)</f>
        <v>8.5000000000000006E-2</v>
      </c>
      <c r="E52" s="27">
        <f>VLOOKUP(B52,'[3]ПР 8 вся численность (4 (2017'!$C$18:$Q$64,15,0)</f>
        <v>6.8000000000000005E-2</v>
      </c>
      <c r="F52" s="28">
        <f t="shared" si="1"/>
        <v>20</v>
      </c>
      <c r="G52" s="39">
        <v>3100</v>
      </c>
      <c r="H52" s="30">
        <f t="shared" si="2"/>
        <v>2842</v>
      </c>
      <c r="I52" s="30">
        <v>2153.4294117647059</v>
      </c>
      <c r="J52" s="31">
        <f t="shared" si="3"/>
        <v>75.8</v>
      </c>
      <c r="K52" s="32">
        <f t="shared" si="0"/>
        <v>0</v>
      </c>
      <c r="L52" s="33">
        <f t="shared" si="4"/>
        <v>0</v>
      </c>
      <c r="M52" s="34">
        <f>VLOOKUP(B52,'[4]АПП подуш. 2018 ноябрь'!$O$9:$Q$54,3,0)</f>
        <v>93.7</v>
      </c>
      <c r="N52" s="40">
        <f t="shared" si="5"/>
        <v>0</v>
      </c>
    </row>
    <row r="53" spans="1:390" ht="29.45" customHeight="1" x14ac:dyDescent="0.25">
      <c r="A53" s="36">
        <f t="shared" ref="A53:A54" si="6">A52+1</f>
        <v>45</v>
      </c>
      <c r="B53" s="37">
        <v>270065</v>
      </c>
      <c r="C53" s="38" t="s">
        <v>63</v>
      </c>
      <c r="D53" s="27">
        <f>VLOOKUP(B53,'[3]ПР 8 вся численность (4 (2017'!$C$18:$Q$64,13,0)</f>
        <v>9.6000000000000002E-2</v>
      </c>
      <c r="E53" s="27">
        <f>VLOOKUP(B53,'[3]ПР 8 вся численность (4 (2017'!$C$18:$Q$64,15,0)</f>
        <v>0.106</v>
      </c>
      <c r="F53" s="28">
        <f t="shared" si="1"/>
        <v>0</v>
      </c>
      <c r="G53" s="45">
        <v>5191.7058823529414</v>
      </c>
      <c r="H53" s="30">
        <f t="shared" si="2"/>
        <v>4759</v>
      </c>
      <c r="I53" s="30">
        <v>5079.2423529411753</v>
      </c>
      <c r="J53" s="31">
        <f t="shared" si="3"/>
        <v>106.7</v>
      </c>
      <c r="K53" s="32">
        <f t="shared" si="0"/>
        <v>100</v>
      </c>
      <c r="L53" s="33">
        <f t="shared" si="4"/>
        <v>100</v>
      </c>
      <c r="M53" s="34">
        <f>VLOOKUP(B53,'[4]АПП подуш. 2018 ноябрь'!$O$9:$Q$54,3,0)</f>
        <v>88.9</v>
      </c>
      <c r="N53" s="40">
        <f t="shared" si="5"/>
        <v>88.9</v>
      </c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</row>
    <row r="54" spans="1:390" ht="25.9" customHeight="1" thickBot="1" x14ac:dyDescent="0.3">
      <c r="A54" s="50">
        <f t="shared" si="6"/>
        <v>46</v>
      </c>
      <c r="B54" s="51">
        <v>270089</v>
      </c>
      <c r="C54" s="52" t="s">
        <v>64</v>
      </c>
      <c r="D54" s="27">
        <f>VLOOKUP(B54,'[3]ПР 8 вся численность (4 (2017'!$C$18:$Q$64,13,0)</f>
        <v>8.7999999999999995E-2</v>
      </c>
      <c r="E54" s="27">
        <f>VLOOKUP(B54,'[3]ПР 8 вся численность (4 (2017'!$C$18:$Q$64,15,0)</f>
        <v>0.11899999999999999</v>
      </c>
      <c r="F54" s="28">
        <f t="shared" si="1"/>
        <v>0</v>
      </c>
      <c r="G54" s="53">
        <v>16307.294117647059</v>
      </c>
      <c r="H54" s="30">
        <f t="shared" si="2"/>
        <v>14948</v>
      </c>
      <c r="I54" s="30">
        <v>12580.277647058823</v>
      </c>
      <c r="J54" s="31">
        <f t="shared" si="3"/>
        <v>84.2</v>
      </c>
      <c r="K54" s="32">
        <f t="shared" si="0"/>
        <v>80</v>
      </c>
      <c r="L54" s="33">
        <f t="shared" si="4"/>
        <v>80</v>
      </c>
      <c r="M54" s="34">
        <f>VLOOKUP(B54,'[4]АПП подуш. 2018 ноябрь'!$O$9:$Q$54,3,0)</f>
        <v>316.89</v>
      </c>
      <c r="N54" s="54">
        <f t="shared" si="5"/>
        <v>253.51</v>
      </c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</row>
    <row r="55" spans="1:390" s="67" customFormat="1" ht="24" customHeight="1" thickBot="1" x14ac:dyDescent="0.3">
      <c r="A55" s="55"/>
      <c r="B55" s="56"/>
      <c r="C55" s="57" t="s">
        <v>65</v>
      </c>
      <c r="D55" s="58"/>
      <c r="E55" s="58"/>
      <c r="F55" s="59"/>
      <c r="G55" s="60">
        <f>SUM(G9:G54)</f>
        <v>2129263.588235294</v>
      </c>
      <c r="H55" s="60">
        <f t="shared" ref="H55:I55" si="7">SUM(H9:H54)</f>
        <v>1951825</v>
      </c>
      <c r="I55" s="60">
        <f t="shared" si="7"/>
        <v>1826476.9117647063</v>
      </c>
      <c r="J55" s="61"/>
      <c r="K55" s="62"/>
      <c r="L55" s="63"/>
      <c r="M55" s="64">
        <f>SUM(M9:M54)</f>
        <v>11216.400000000001</v>
      </c>
      <c r="N55" s="65">
        <f>N9+N10+N11+N12+N13+N14+N15+N16+N17+N18+N19+N20+N21+N22+N23+N24+N25+N26+N27+N28+N29+N30+N31+N32+N33+N34+N35+N36+N37+N38+N39+N40+N41+N42+N43+N44+N45+N46+N47+N48+N49+N50+N51++N52+N53+N54</f>
        <v>7811.7999999999993</v>
      </c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  <c r="IW55" s="66"/>
      <c r="IX55" s="66"/>
      <c r="IY55" s="66"/>
      <c r="IZ55" s="66"/>
      <c r="JA55" s="66"/>
      <c r="JB55" s="66"/>
      <c r="JC55" s="66"/>
      <c r="JD55" s="66"/>
      <c r="JE55" s="66"/>
      <c r="JF55" s="66"/>
      <c r="JG55" s="66"/>
      <c r="JH55" s="66"/>
      <c r="JI55" s="66"/>
      <c r="JJ55" s="66"/>
      <c r="JK55" s="66"/>
      <c r="JL55" s="66"/>
      <c r="JM55" s="66"/>
      <c r="JN55" s="66"/>
      <c r="JO55" s="66"/>
      <c r="JP55" s="66"/>
      <c r="JQ55" s="66"/>
      <c r="JR55" s="66"/>
      <c r="JS55" s="66"/>
      <c r="JT55" s="66"/>
      <c r="JU55" s="66"/>
      <c r="JV55" s="66"/>
      <c r="JW55" s="66"/>
      <c r="JX55" s="66"/>
      <c r="JY55" s="66"/>
      <c r="JZ55" s="66"/>
      <c r="KA55" s="66"/>
      <c r="KB55" s="66"/>
      <c r="KC55" s="66"/>
      <c r="KD55" s="66"/>
      <c r="KE55" s="66"/>
      <c r="KF55" s="66"/>
      <c r="KG55" s="66"/>
      <c r="KH55" s="66"/>
      <c r="KI55" s="66"/>
      <c r="KJ55" s="66"/>
      <c r="KK55" s="66"/>
      <c r="KL55" s="66"/>
      <c r="KM55" s="66"/>
      <c r="KN55" s="66"/>
      <c r="KO55" s="66"/>
      <c r="KP55" s="66"/>
      <c r="KQ55" s="66"/>
      <c r="KR55" s="66"/>
      <c r="KS55" s="66"/>
      <c r="KT55" s="66"/>
      <c r="KU55" s="66"/>
      <c r="KV55" s="66"/>
      <c r="KW55" s="66"/>
      <c r="KX55" s="66"/>
      <c r="KY55" s="66"/>
      <c r="KZ55" s="66"/>
      <c r="LA55" s="66"/>
      <c r="LB55" s="66"/>
      <c r="LC55" s="66"/>
      <c r="LD55" s="66"/>
      <c r="LE55" s="66"/>
      <c r="LF55" s="66"/>
      <c r="LG55" s="66"/>
      <c r="LH55" s="66"/>
      <c r="LI55" s="66"/>
      <c r="LJ55" s="66"/>
      <c r="LK55" s="66"/>
      <c r="LL55" s="66"/>
      <c r="LM55" s="66"/>
      <c r="LN55" s="66"/>
      <c r="LO55" s="66"/>
      <c r="LP55" s="66"/>
      <c r="LQ55" s="66"/>
      <c r="LR55" s="66"/>
      <c r="LS55" s="66"/>
      <c r="LT55" s="66"/>
      <c r="LU55" s="66"/>
      <c r="LV55" s="66"/>
      <c r="LW55" s="66"/>
      <c r="LX55" s="66"/>
      <c r="LY55" s="66"/>
      <c r="LZ55" s="66"/>
      <c r="MA55" s="66"/>
      <c r="MB55" s="66"/>
      <c r="MC55" s="66"/>
      <c r="MD55" s="66"/>
      <c r="ME55" s="66"/>
      <c r="MF55" s="66"/>
      <c r="MG55" s="66"/>
      <c r="MH55" s="66"/>
      <c r="MI55" s="66"/>
      <c r="MJ55" s="66"/>
      <c r="MK55" s="66"/>
      <c r="ML55" s="66"/>
      <c r="MM55" s="66"/>
      <c r="MN55" s="66"/>
      <c r="MO55" s="66"/>
      <c r="MP55" s="66"/>
      <c r="MQ55" s="66"/>
      <c r="MR55" s="66"/>
      <c r="MS55" s="66"/>
      <c r="MT55" s="66"/>
      <c r="MU55" s="66"/>
      <c r="MV55" s="66"/>
      <c r="MW55" s="66"/>
      <c r="MX55" s="66"/>
      <c r="MY55" s="66"/>
      <c r="MZ55" s="66"/>
      <c r="NA55" s="66"/>
      <c r="NB55" s="66"/>
      <c r="NC55" s="66"/>
      <c r="ND55" s="66"/>
      <c r="NE55" s="66"/>
      <c r="NF55" s="66"/>
      <c r="NG55" s="66"/>
      <c r="NH55" s="66"/>
      <c r="NI55" s="66"/>
      <c r="NJ55" s="66"/>
      <c r="NK55" s="66"/>
      <c r="NL55" s="66"/>
      <c r="NM55" s="66"/>
      <c r="NN55" s="66"/>
      <c r="NO55" s="66"/>
      <c r="NP55" s="66"/>
      <c r="NQ55" s="66"/>
      <c r="NR55" s="66"/>
      <c r="NS55" s="66"/>
      <c r="NT55" s="66"/>
      <c r="NU55" s="66"/>
      <c r="NV55" s="66"/>
      <c r="NW55" s="66"/>
      <c r="NX55" s="66"/>
      <c r="NY55" s="66"/>
      <c r="NZ55" s="66"/>
    </row>
    <row r="56" spans="1:390" x14ac:dyDescent="0.25">
      <c r="M56" s="68"/>
    </row>
  </sheetData>
  <autoFilter ref="A8:N8"/>
  <mergeCells count="12">
    <mergeCell ref="K1:N1"/>
    <mergeCell ref="C2:N2"/>
    <mergeCell ref="A4:A7"/>
    <mergeCell ref="B4:B7"/>
    <mergeCell ref="C4:C7"/>
    <mergeCell ref="D4:K5"/>
    <mergeCell ref="L4:N4"/>
    <mergeCell ref="L5:L7"/>
    <mergeCell ref="M5:M7"/>
    <mergeCell ref="N5:N7"/>
    <mergeCell ref="D6:F6"/>
    <mergeCell ref="G6:K6"/>
  </mergeCells>
  <pageMargins left="0" right="0" top="0.31496062992125984" bottom="0.19685039370078741" header="0.15748031496062992" footer="0.11811023622047245"/>
  <pageSetup paperSize="9" scale="65" orientation="landscape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декабрь</vt:lpstr>
      <vt:lpstr>'ОЦЕНКА АПП декабрь'!Заголовки_для_печати</vt:lpstr>
      <vt:lpstr>'ОЦЕНКА АПП декабрь'!Область_печати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2018-12-24T02:12:52Z</dcterms:created>
  <dcterms:modified xsi:type="dcterms:W3CDTF">2018-12-28T01:28:21Z</dcterms:modified>
</cp:coreProperties>
</file>