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380" yWindow="330" windowWidth="18345" windowHeight="12495" tabRatio="947" activeTab="1"/>
  </bookViews>
  <sheets>
    <sheet name="Хабаровск-1" sheetId="45" r:id="rId1"/>
    <sheet name="Хабаровск-2" sheetId="35" r:id="rId2"/>
    <sheet name="Комсомольск" sheetId="33" r:id="rId3"/>
    <sheet name="Ванино" sheetId="21" r:id="rId4"/>
  </sheets>
  <externalReferences>
    <externalReference r:id="rId5"/>
    <externalReference r:id="rId6"/>
  </externalReferences>
  <definedNames>
    <definedName name="_xlnm._FilterDatabase" localSheetId="2" hidden="1">Комсомольск!$A$7:$BT$80</definedName>
    <definedName name="_xlnm._FilterDatabase" localSheetId="0" hidden="1">'Хабаровск-1'!$B$10:$N$126</definedName>
    <definedName name="_xlnm._FilterDatabase" localSheetId="1" hidden="1">'Хабаровск-2'!$A$7:$H$220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Ванино!$4:$7</definedName>
    <definedName name="_xlnm.Print_Titles" localSheetId="2">Комсомольск!$4:$7</definedName>
    <definedName name="_xlnm.Print_Titles" localSheetId="0">'Хабаровск-1'!$7:$10</definedName>
    <definedName name="_xlnm.Print_Titles" localSheetId="1">'Хабаровск-2'!$4:$7</definedName>
    <definedName name="_xlnm.Print_Area" localSheetId="3">Ванино!$A$1:$F$69</definedName>
    <definedName name="_xlnm.Print_Area" localSheetId="2">Комсомольск!$B$1:$G$80</definedName>
    <definedName name="_xlnm.Print_Area" localSheetId="0">'Хабаровск-1'!$B$1:$G$126</definedName>
    <definedName name="_xlnm.Print_Area" localSheetId="1">'Хабаровск-2'!$B$1:$G$220</definedName>
  </definedNames>
  <calcPr calcId="145621"/>
</workbook>
</file>

<file path=xl/calcChain.xml><?xml version="1.0" encoding="utf-8"?>
<calcChain xmlns="http://schemas.openxmlformats.org/spreadsheetml/2006/main">
  <c r="D29" i="33" l="1"/>
  <c r="D11" i="33" l="1"/>
  <c r="D12" i="33"/>
  <c r="D74" i="45" l="1"/>
  <c r="C12" i="21"/>
  <c r="C13" i="21"/>
  <c r="C11" i="21"/>
  <c r="D149" i="35" l="1"/>
  <c r="D141" i="35"/>
  <c r="D143" i="35" l="1"/>
  <c r="D140" i="35"/>
  <c r="D63" i="45" l="1"/>
  <c r="D19" i="35" l="1"/>
  <c r="D79" i="35" l="1"/>
  <c r="D111" i="35" l="1"/>
  <c r="D52" i="33" l="1"/>
  <c r="D129" i="35"/>
  <c r="G29" i="33" l="1"/>
  <c r="G12" i="33"/>
  <c r="G11" i="33"/>
  <c r="G13" i="33" l="1"/>
  <c r="D21" i="45" l="1"/>
  <c r="D20" i="45"/>
  <c r="D19" i="45"/>
  <c r="D16" i="45"/>
  <c r="D15" i="45"/>
  <c r="D14" i="45"/>
  <c r="D14" i="35"/>
  <c r="D105" i="35"/>
  <c r="D145" i="35"/>
  <c r="D20" i="35" l="1"/>
  <c r="D22" i="35"/>
  <c r="D30" i="35" s="1"/>
  <c r="D34" i="35"/>
  <c r="D41" i="35"/>
  <c r="D72" i="35"/>
  <c r="D74" i="35"/>
  <c r="D81" i="35"/>
  <c r="D83" i="35"/>
  <c r="D91" i="35" s="1"/>
  <c r="D88" i="35"/>
  <c r="D86" i="35" s="1"/>
  <c r="D94" i="35"/>
  <c r="D95" i="35" s="1"/>
  <c r="D97" i="35"/>
  <c r="D99" i="35"/>
  <c r="D107" i="35"/>
  <c r="D109" i="35"/>
  <c r="D117" i="35" s="1"/>
  <c r="D114" i="35"/>
  <c r="D112" i="35" s="1"/>
  <c r="D120" i="35"/>
  <c r="D122" i="35" s="1"/>
  <c r="D123" i="35" s="1"/>
  <c r="D128" i="35"/>
  <c r="D132" i="35"/>
  <c r="D148" i="35"/>
  <c r="D151" i="35" s="1"/>
  <c r="D153" i="35"/>
  <c r="D164" i="35" s="1"/>
  <c r="D162" i="35"/>
  <c r="D160" i="35" s="1"/>
  <c r="D168" i="35"/>
  <c r="D175" i="35"/>
  <c r="D211" i="35"/>
  <c r="D217" i="35"/>
  <c r="D134" i="35" l="1"/>
  <c r="D130" i="35"/>
  <c r="D75" i="35"/>
  <c r="D32" i="35"/>
  <c r="D56" i="35" s="1"/>
  <c r="D57" i="35" s="1"/>
  <c r="D218" i="35"/>
  <c r="D166" i="35"/>
  <c r="D190" i="35" s="1"/>
  <c r="D191" i="35" s="1"/>
  <c r="D100" i="35"/>
  <c r="D50" i="45" l="1"/>
  <c r="D25" i="45"/>
  <c r="D81" i="45" l="1"/>
  <c r="D122" i="45" l="1"/>
  <c r="D69" i="45"/>
  <c r="D71" i="45"/>
  <c r="D13" i="33" l="1"/>
  <c r="C17" i="21" l="1"/>
  <c r="C62" i="21" l="1"/>
  <c r="F61" i="21"/>
  <c r="E61" i="21" s="1"/>
  <c r="G215" i="35" l="1"/>
  <c r="F215" i="35" s="1"/>
  <c r="G216" i="35"/>
  <c r="F216" i="35" s="1"/>
  <c r="C67" i="21" l="1"/>
  <c r="F65" i="21"/>
  <c r="E65" i="21" s="1"/>
  <c r="F66" i="21"/>
  <c r="E66" i="21" s="1"/>
  <c r="G121" i="35" l="1"/>
  <c r="F121" i="35" s="1"/>
  <c r="D64" i="45" l="1"/>
  <c r="G98" i="35" l="1"/>
  <c r="F98" i="35" l="1"/>
  <c r="C39" i="21" l="1"/>
  <c r="C32" i="21"/>
  <c r="C26" i="21"/>
  <c r="C24" i="21" s="1"/>
  <c r="C28" i="21"/>
  <c r="C15" i="21"/>
  <c r="D78" i="33"/>
  <c r="D79" i="33" s="1"/>
  <c r="D58" i="33"/>
  <c r="D51" i="33"/>
  <c r="D39" i="33"/>
  <c r="D33" i="33"/>
  <c r="D30" i="33"/>
  <c r="D19" i="33"/>
  <c r="D124" i="45"/>
  <c r="D103" i="45"/>
  <c r="D96" i="45"/>
  <c r="D90" i="45"/>
  <c r="D88" i="45" s="1"/>
  <c r="D92" i="45"/>
  <c r="D79" i="45"/>
  <c r="D61" i="45"/>
  <c r="D54" i="45"/>
  <c r="D48" i="45"/>
  <c r="D41" i="45"/>
  <c r="D42" i="45" s="1"/>
  <c r="D32" i="45"/>
  <c r="D23" i="45"/>
  <c r="D47" i="33" l="1"/>
  <c r="D94" i="45"/>
  <c r="D125" i="45"/>
  <c r="C30" i="21"/>
  <c r="C68" i="21"/>
  <c r="D34" i="33"/>
  <c r="D49" i="33"/>
  <c r="D73" i="33" s="1"/>
  <c r="D74" i="33" s="1"/>
  <c r="D65" i="45"/>
  <c r="C54" i="21" l="1"/>
  <c r="D118" i="45"/>
  <c r="C55" i="21" l="1"/>
  <c r="D119" i="45"/>
  <c r="G150" i="35" l="1"/>
  <c r="F150" i="35" s="1"/>
  <c r="G70" i="35" l="1"/>
  <c r="F70" i="35" s="1"/>
  <c r="G71" i="35" l="1"/>
  <c r="F71" i="35" l="1"/>
  <c r="F60" i="21" l="1"/>
  <c r="F62" i="21" s="1"/>
  <c r="F64" i="21"/>
  <c r="F67" i="21" s="1"/>
  <c r="F14" i="21"/>
  <c r="F11" i="21"/>
  <c r="F13" i="21"/>
  <c r="F10" i="21"/>
  <c r="F12" i="21"/>
  <c r="D62" i="21" l="1"/>
  <c r="G77" i="33"/>
  <c r="G32" i="33"/>
  <c r="G213" i="35" l="1"/>
  <c r="G214" i="35"/>
  <c r="G205" i="35"/>
  <c r="G209" i="35"/>
  <c r="G210" i="35"/>
  <c r="G208" i="35"/>
  <c r="G206" i="35"/>
  <c r="G207" i="35"/>
  <c r="G149" i="35"/>
  <c r="G147" i="35"/>
  <c r="G145" i="35"/>
  <c r="G143" i="35"/>
  <c r="G141" i="35"/>
  <c r="G139" i="35"/>
  <c r="G138" i="35"/>
  <c r="G148" i="35"/>
  <c r="G146" i="35"/>
  <c r="G144" i="35"/>
  <c r="G142" i="35"/>
  <c r="G140" i="35"/>
  <c r="G217" i="35" l="1"/>
  <c r="G151" i="35"/>
  <c r="E151" i="35" s="1"/>
  <c r="G105" i="35" l="1"/>
  <c r="G106" i="35"/>
  <c r="G120" i="35"/>
  <c r="G122" i="35" s="1"/>
  <c r="G97" i="35"/>
  <c r="G99" i="35" s="1"/>
  <c r="G94" i="35"/>
  <c r="G79" i="35"/>
  <c r="G15" i="35" l="1"/>
  <c r="G18" i="35"/>
  <c r="G17" i="35"/>
  <c r="G11" i="35"/>
  <c r="G12" i="35"/>
  <c r="G13" i="35"/>
  <c r="G14" i="35"/>
  <c r="G16" i="35"/>
  <c r="G64" i="35"/>
  <c r="G19" i="35"/>
  <c r="G69" i="35"/>
  <c r="G67" i="35"/>
  <c r="G68" i="35"/>
  <c r="G66" i="35"/>
  <c r="G65" i="35"/>
  <c r="G74" i="35"/>
  <c r="G72" i="35" l="1"/>
  <c r="E72" i="35" s="1"/>
  <c r="G20" i="35"/>
  <c r="E20" i="35" l="1"/>
  <c r="G122" i="45" l="1"/>
  <c r="G123" i="45"/>
  <c r="G63" i="45"/>
  <c r="G64" i="45" s="1"/>
  <c r="G47" i="45"/>
  <c r="G15" i="45" l="1"/>
  <c r="G69" i="45"/>
  <c r="G77" i="45"/>
  <c r="G75" i="45"/>
  <c r="G73" i="45"/>
  <c r="G71" i="45"/>
  <c r="G78" i="45"/>
  <c r="G76" i="45"/>
  <c r="G74" i="45"/>
  <c r="G72" i="45"/>
  <c r="G70" i="45"/>
  <c r="G17" i="45"/>
  <c r="G14" i="45"/>
  <c r="G18" i="45"/>
  <c r="G21" i="45"/>
  <c r="G19" i="45"/>
  <c r="G20" i="45"/>
  <c r="G16" i="45"/>
  <c r="G60" i="45"/>
  <c r="G40" i="45"/>
  <c r="E14" i="21" l="1"/>
  <c r="F207" i="35" l="1"/>
  <c r="G80" i="35" l="1"/>
  <c r="D67" i="21" l="1"/>
  <c r="E78" i="33"/>
  <c r="E33" i="33"/>
  <c r="F63" i="45" l="1"/>
  <c r="F64" i="45" s="1"/>
  <c r="F60" i="45"/>
  <c r="E61" i="45"/>
  <c r="F61" i="45" l="1"/>
  <c r="F122" i="45"/>
  <c r="E64" i="45"/>
  <c r="G124" i="45"/>
  <c r="F123" i="45"/>
  <c r="G61" i="45"/>
  <c r="E124" i="45" l="1"/>
  <c r="G125" i="45"/>
  <c r="E125" i="45" s="1"/>
  <c r="F65" i="45"/>
  <c r="G65" i="45"/>
  <c r="E65" i="45" s="1"/>
  <c r="F124" i="45"/>
  <c r="F125" i="45" s="1"/>
  <c r="F77" i="45" l="1"/>
  <c r="F76" i="45"/>
  <c r="E60" i="21" l="1"/>
  <c r="E62" i="21" s="1"/>
  <c r="F214" i="35" l="1"/>
  <c r="F208" i="35"/>
  <c r="F206" i="35"/>
  <c r="F210" i="35"/>
  <c r="F209" i="35" l="1"/>
  <c r="E41" i="45" l="1"/>
  <c r="E42" i="45" s="1"/>
  <c r="F14" i="45"/>
  <c r="G79" i="45" l="1"/>
  <c r="E79" i="45" s="1"/>
  <c r="F18" i="45"/>
  <c r="F16" i="45"/>
  <c r="F20" i="45"/>
  <c r="F15" i="45"/>
  <c r="F17" i="45"/>
  <c r="F19" i="45"/>
  <c r="F21" i="45"/>
  <c r="F40" i="45"/>
  <c r="G41" i="45"/>
  <c r="F69" i="45"/>
  <c r="F71" i="45"/>
  <c r="F73" i="45"/>
  <c r="F75" i="45"/>
  <c r="F70" i="45"/>
  <c r="F72" i="45"/>
  <c r="F74" i="45"/>
  <c r="F78" i="45"/>
  <c r="F47" i="45"/>
  <c r="G48" i="45"/>
  <c r="E48" i="45" s="1"/>
  <c r="F41" i="45" l="1"/>
  <c r="F42" i="45" s="1"/>
  <c r="F48" i="45"/>
  <c r="F79" i="45"/>
  <c r="G42" i="45"/>
  <c r="E217" i="35" l="1"/>
  <c r="F213" i="35"/>
  <c r="F217" i="35" s="1"/>
  <c r="F205" i="35" l="1"/>
  <c r="G211" i="35"/>
  <c r="G218" i="35" l="1"/>
  <c r="E218" i="35" s="1"/>
  <c r="E211" i="35"/>
  <c r="F211" i="35"/>
  <c r="F218" i="35" s="1"/>
  <c r="F68" i="21" l="1"/>
  <c r="D68" i="21" l="1"/>
  <c r="F80" i="21"/>
  <c r="D80" i="21" s="1"/>
  <c r="F82" i="21"/>
  <c r="E64" i="21"/>
  <c r="E67" i="21" l="1"/>
  <c r="E68" i="21" s="1"/>
  <c r="D82" i="21"/>
  <c r="E80" i="21"/>
  <c r="E82" i="21" l="1"/>
  <c r="G78" i="33"/>
  <c r="G79" i="33" s="1"/>
  <c r="E79" i="33" s="1"/>
  <c r="G33" i="33" l="1"/>
  <c r="F77" i="33"/>
  <c r="F32" i="33"/>
  <c r="F78" i="33" l="1"/>
  <c r="F79" i="33" s="1"/>
  <c r="F33" i="33"/>
  <c r="E122" i="35" l="1"/>
  <c r="G123" i="35" l="1"/>
  <c r="E123" i="35" s="1"/>
  <c r="E99" i="35"/>
  <c r="F97" i="35"/>
  <c r="F99" i="35" s="1"/>
  <c r="F74" i="35"/>
  <c r="F120" i="35"/>
  <c r="F122" i="35" s="1"/>
  <c r="F123" i="35" l="1"/>
  <c r="G30" i="33" l="1"/>
  <c r="E30" i="33" s="1"/>
  <c r="G34" i="33" l="1"/>
  <c r="E34" i="33" s="1"/>
  <c r="F29" i="33"/>
  <c r="F30" i="33" l="1"/>
  <c r="F34" i="33" s="1"/>
  <c r="F146" i="35" l="1"/>
  <c r="F145" i="35"/>
  <c r="F144" i="35"/>
  <c r="F143" i="35"/>
  <c r="F142" i="35"/>
  <c r="F141" i="35"/>
  <c r="F140" i="35"/>
  <c r="F106" i="35"/>
  <c r="F105" i="35"/>
  <c r="F80" i="35"/>
  <c r="F79" i="35"/>
  <c r="F139" i="35" l="1"/>
  <c r="F147" i="35"/>
  <c r="F149" i="35"/>
  <c r="F148" i="35"/>
  <c r="F81" i="35"/>
  <c r="F107" i="35"/>
  <c r="F65" i="35"/>
  <c r="F66" i="35"/>
  <c r="F67" i="35"/>
  <c r="F68" i="35"/>
  <c r="F18" i="35"/>
  <c r="F11" i="35"/>
  <c r="F64" i="35"/>
  <c r="F69" i="35"/>
  <c r="G81" i="35"/>
  <c r="E81" i="35" s="1"/>
  <c r="G95" i="35"/>
  <c r="F94" i="35"/>
  <c r="G107" i="35"/>
  <c r="E107" i="35" s="1"/>
  <c r="F19" i="35"/>
  <c r="F17" i="35"/>
  <c r="F16" i="35"/>
  <c r="F15" i="35"/>
  <c r="F14" i="35"/>
  <c r="F13" i="35"/>
  <c r="F12" i="35"/>
  <c r="E95" i="35" l="1"/>
  <c r="F72" i="35"/>
  <c r="F20" i="35"/>
  <c r="F95" i="35"/>
  <c r="G75" i="35"/>
  <c r="E75" i="35" s="1"/>
  <c r="F75" i="35" l="1"/>
  <c r="F11" i="33" l="1"/>
  <c r="F12" i="33"/>
  <c r="E13" i="33" l="1"/>
  <c r="F13" i="33" l="1"/>
  <c r="F15" i="21" l="1"/>
  <c r="E12" i="21"/>
  <c r="E13" i="21"/>
  <c r="E11" i="21"/>
  <c r="E10" i="21"/>
  <c r="D15" i="21" l="1"/>
  <c r="F78" i="21"/>
  <c r="D78" i="21" s="1"/>
  <c r="E78" i="21"/>
  <c r="E15" i="21"/>
  <c r="F71" i="21"/>
  <c r="E83" i="21" l="1"/>
  <c r="D71" i="21"/>
  <c r="E71" i="21"/>
  <c r="F83" i="21"/>
  <c r="D83" i="21" l="1"/>
  <c r="G100" i="35" l="1"/>
  <c r="F100" i="35"/>
  <c r="E100" i="35" l="1"/>
  <c r="F138" i="35"/>
  <c r="F151" i="35" s="1"/>
  <c r="G22" i="45" l="1"/>
  <c r="F22" i="45" s="1"/>
  <c r="G23" i="45" l="1"/>
  <c r="F23" i="45"/>
  <c r="E23" i="45" l="1"/>
</calcChain>
</file>

<file path=xl/sharedStrings.xml><?xml version="1.0" encoding="utf-8"?>
<sst xmlns="http://schemas.openxmlformats.org/spreadsheetml/2006/main" count="515" uniqueCount="138">
  <si>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</si>
  <si>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</si>
  <si>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</si>
  <si>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</si>
  <si>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</si>
  <si>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</si>
  <si>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</si>
  <si>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</si>
  <si>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</si>
  <si>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</si>
  <si>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</si>
  <si>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</si>
  <si>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</si>
  <si>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</si>
  <si>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</si>
  <si>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</si>
  <si>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</si>
  <si>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</si>
  <si>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</si>
  <si>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</si>
  <si>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</si>
  <si>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</si>
  <si>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</si>
  <si>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</si>
  <si>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</si>
  <si>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</si>
  <si>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</si>
  <si>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</si>
  <si>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</si>
  <si>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</si>
  <si>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гастроэнтерологические</t>
  </si>
  <si>
    <t xml:space="preserve">терапевтические </t>
  </si>
  <si>
    <t>офтальмологические</t>
  </si>
  <si>
    <t>Рентгенография</t>
  </si>
  <si>
    <t>неврологические</t>
  </si>
  <si>
    <t>травматологические</t>
  </si>
  <si>
    <t>ортопедические</t>
  </si>
  <si>
    <t>нефрологические</t>
  </si>
  <si>
    <t>нейрохирургические</t>
  </si>
  <si>
    <t>ожоговые</t>
  </si>
  <si>
    <t>МРТ с контрастированием</t>
  </si>
  <si>
    <t xml:space="preserve">хирургические </t>
  </si>
  <si>
    <t xml:space="preserve">Дневной стационар при поликлинике </t>
  </si>
  <si>
    <t>2. КГБУЗ "Краевая клиническая больница № 2" МЗХК</t>
  </si>
  <si>
    <t>11.  ФГКУ "301 Военный клинический госпиталь" Минобороны РФ</t>
  </si>
  <si>
    <t>2. Ванинская больница ФГБУ "Дальневосточный окружной медицинский центр ФМБА"</t>
  </si>
  <si>
    <t>2. КГБУЗ "Городская клиническая больница № 10" МЗХК</t>
  </si>
  <si>
    <t xml:space="preserve">офтальмологические 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</si>
  <si>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</si>
  <si>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</si>
  <si>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</si>
  <si>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</si>
  <si>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</si>
  <si>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</si>
  <si>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</si>
  <si>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</si>
  <si>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</si>
  <si>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</si>
  <si>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МРТ с контрастным исследованием</t>
  </si>
  <si>
    <t>6. КГБУЗ "Родильный дом № 1" МЗХК</t>
  </si>
  <si>
    <t>7. КГБУЗ "Родильный дом № 2" МЗХК</t>
  </si>
  <si>
    <t xml:space="preserve">отоларингологические  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</si>
  <si>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</si>
  <si>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</si>
  <si>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</si>
  <si>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</si>
  <si>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Полное офтальмологическое диагностическое обследование</t>
  </si>
  <si>
    <t>Перитонеальный диализ, сеанс лечения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</si>
  <si>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</si>
  <si>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</si>
  <si>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</si>
  <si>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</si>
  <si>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19. КГБУЗ "Стоматологическая поликлиника № 25 "Ден-Тал-Из" МЗХК</t>
  </si>
  <si>
    <t>25. НУЗ "Дорожная клиническая больница на ст.Хабаровск-1 ОАО "Российские железные дороги"</t>
  </si>
  <si>
    <t>Электроэнцефалография (ЭЭГ)</t>
  </si>
  <si>
    <t xml:space="preserve">Компьютерная томография с внутривенным усилением 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</si>
  <si>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</si>
  <si>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</si>
  <si>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</si>
  <si>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</si>
  <si>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</si>
  <si>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</si>
  <si>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</si>
  <si>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</si>
  <si>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Наименование МО</t>
  </si>
  <si>
    <t>10. Хабаровский филиал ФГАУ "МНТК "Микрохирургия глаза" им.акад.С.Н.Федорова МЗ РФ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</si>
  <si>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</si>
  <si>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</si>
  <si>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</si>
  <si>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</si>
  <si>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Итого-по дневным стационарам всех типов</t>
  </si>
  <si>
    <t>В т.ч. экстракорпоральное оплодотворение</t>
  </si>
  <si>
    <t>Гемодиафильтрация</t>
  </si>
  <si>
    <t xml:space="preserve">9. КГБУЗ "Городская поликлиника № 9" МЗХК 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</si>
  <si>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</si>
  <si>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</si>
  <si>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</si>
  <si>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</si>
  <si>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</si>
  <si>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</si>
  <si>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</si>
  <si>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</si>
  <si>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</si>
  <si>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</si>
  <si>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</si>
  <si>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</si>
  <si>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</si>
  <si>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</si>
  <si>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</si>
  <si>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</si>
  <si>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</si>
  <si>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</si>
  <si>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</si>
  <si>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</si>
  <si>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</si>
  <si>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</si>
  <si>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в т.ч. посещения в приемных отделениях</t>
  </si>
  <si>
    <t>Эндоскопические методы исследования</t>
  </si>
  <si>
    <t>Электромиография</t>
  </si>
  <si>
    <t>Обзорная рентгенография молочных желез в прямой и косой  проекциях (маммография)</t>
  </si>
  <si>
    <t>Компьютерная томография с внутривенным контрастированием</t>
  </si>
  <si>
    <t>Ирригоскопия</t>
  </si>
  <si>
    <t>Пункционная биопсия щитовидной железы</t>
  </si>
  <si>
    <t>Чрезпищеводная электростимуляция  (ЧПЭС)</t>
  </si>
  <si>
    <t>Объемы медицинской помощи ОМС (случаев госпитализации, посещений)</t>
  </si>
  <si>
    <t>Объемы медицинской помощи по территориальной программе обязательного медицинского страхования на 2018 год</t>
  </si>
  <si>
    <t>Объемы медицинской помощи  по территориальной программе обязательного медицинского страхования на 2018 год</t>
  </si>
  <si>
    <t xml:space="preserve">2.1. Обращения </t>
  </si>
  <si>
    <t>в т.ч. УЕТ</t>
  </si>
  <si>
    <t>2.2. Обращения по стоматологии</t>
  </si>
  <si>
    <t>2.1. стоматология (УЕТ)</t>
  </si>
  <si>
    <t>2.2. ортодонтия (УЕТ)</t>
  </si>
  <si>
    <t>Полное офтальмологическое диагностическое обследование с ультратонким исследованием</t>
  </si>
  <si>
    <t>Приложение №1 
к Решению Комиссии по разработке ТП ОМС от    №</t>
  </si>
  <si>
    <t>в т.ч. диспансеризация определенных групп взрослого населеления (периодичность 1 раз в 2 года)</t>
  </si>
  <si>
    <t>в том числе стоматология (ует)</t>
  </si>
  <si>
    <t>1п. Посещения с профилактической целью</t>
  </si>
  <si>
    <t>Приложение №1 
к Решению Комиссии   по разработке ТП ОМС от 26.12.2018 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</si>
</sst>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#,##0.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1">
    <xf numFmtId="0" fontId="0" fillId="0" borderId="0"/>
    <xf numFmtId="165" fontId="9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35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27" applyNumberFormat="0" applyFont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25">
    <xf numFmtId="0" fontId="0" fillId="0" borderId="0" xfId="0"/>
    <xf numFmtId="0" fontId="6" fillId="2" borderId="0" xfId="2" applyFont="1" applyFill="1" applyBorder="1"/>
    <xf numFmtId="0" fontId="3" fillId="2" borderId="0" xfId="2" applyFont="1" applyFill="1" applyBorder="1"/>
    <xf numFmtId="0" fontId="3" fillId="2" borderId="0" xfId="2" applyFont="1" applyFill="1"/>
    <xf numFmtId="0" fontId="5" fillId="2" borderId="0" xfId="2" applyFont="1" applyFill="1" applyAlignment="1">
      <alignment horizontal="center" vertical="center" wrapText="1"/>
    </xf>
    <xf numFmtId="0" fontId="3" fillId="2" borderId="0" xfId="2" applyFont="1" applyFill="1" applyBorder="1" applyAlignment="1">
      <alignment wrapText="1"/>
    </xf>
    <xf numFmtId="49" fontId="3" fillId="2" borderId="0" xfId="2" applyNumberFormat="1" applyFont="1" applyFill="1" applyBorder="1"/>
    <xf numFmtId="49" fontId="6" fillId="2" borderId="0" xfId="2" applyNumberFormat="1" applyFont="1" applyFill="1" applyBorder="1"/>
    <xf numFmtId="0" fontId="20" fillId="2" borderId="1" xfId="2" applyFont="1" applyFill="1" applyBorder="1" applyAlignment="1">
      <alignment horizontal="center"/>
    </xf>
    <xf numFmtId="0" fontId="20" fillId="2" borderId="3" xfId="2" applyFont="1" applyFill="1" applyBorder="1" applyAlignment="1">
      <alignment horizontal="center"/>
    </xf>
    <xf numFmtId="0" fontId="4" fillId="2" borderId="4" xfId="2" applyFont="1" applyFill="1" applyBorder="1" applyAlignment="1">
      <alignment horizontal="center" vertical="top"/>
    </xf>
    <xf numFmtId="0" fontId="14" fillId="2" borderId="25" xfId="2" applyFont="1" applyFill="1" applyBorder="1" applyAlignment="1">
      <alignment wrapText="1"/>
    </xf>
    <xf numFmtId="0" fontId="14" fillId="2" borderId="0" xfId="2" applyFont="1" applyFill="1" applyBorder="1" applyAlignment="1">
      <alignment wrapText="1"/>
    </xf>
    <xf numFmtId="0" fontId="14" fillId="2" borderId="0" xfId="2" applyFont="1" applyFill="1"/>
    <xf numFmtId="0" fontId="14" fillId="2" borderId="2" xfId="2" applyFont="1" applyFill="1" applyBorder="1" applyAlignment="1">
      <alignment horizontal="center" vertical="top"/>
    </xf>
    <xf numFmtId="0" fontId="6" fillId="2" borderId="2" xfId="2" applyFont="1" applyFill="1" applyBorder="1" applyAlignment="1">
      <alignment horizontal="center" vertical="center" wrapText="1"/>
    </xf>
    <xf numFmtId="1" fontId="6" fillId="2" borderId="2" xfId="2" applyNumberFormat="1" applyFont="1" applyFill="1" applyBorder="1" applyAlignment="1">
      <alignment horizontal="center"/>
    </xf>
    <xf numFmtId="49" fontId="14" fillId="2" borderId="0" xfId="2" applyNumberFormat="1" applyFont="1" applyFill="1"/>
    <xf numFmtId="0" fontId="8" fillId="2" borderId="0" xfId="2" applyFont="1" applyFill="1" applyBorder="1"/>
    <xf numFmtId="0" fontId="8" fillId="2" borderId="1" xfId="2" applyFont="1" applyFill="1" applyBorder="1" applyAlignment="1">
      <alignment horizontal="left"/>
    </xf>
    <xf numFmtId="164" fontId="8" fillId="2" borderId="1" xfId="2" applyNumberFormat="1" applyFont="1" applyFill="1" applyBorder="1"/>
    <xf numFmtId="164" fontId="6" fillId="2" borderId="15" xfId="1" applyNumberFormat="1" applyFont="1" applyFill="1" applyBorder="1"/>
    <xf numFmtId="0" fontId="8" fillId="2" borderId="5" xfId="2" applyFont="1" applyFill="1" applyBorder="1" applyAlignment="1">
      <alignment wrapText="1"/>
    </xf>
    <xf numFmtId="164" fontId="6" fillId="2" borderId="5" xfId="2" applyNumberFormat="1" applyFont="1" applyFill="1" applyBorder="1"/>
    <xf numFmtId="164" fontId="6" fillId="2" borderId="9" xfId="1" applyNumberFormat="1" applyFont="1" applyFill="1" applyBorder="1"/>
    <xf numFmtId="0" fontId="10" fillId="2" borderId="5" xfId="2" applyFont="1" applyFill="1" applyBorder="1" applyAlignment="1">
      <alignment horizontal="left" indent="1"/>
    </xf>
    <xf numFmtId="0" fontId="6" fillId="2" borderId="5" xfId="2" applyFont="1" applyFill="1" applyBorder="1" applyAlignment="1">
      <alignment horizontal="left" indent="2"/>
    </xf>
    <xf numFmtId="166" fontId="6" fillId="2" borderId="5" xfId="2" applyNumberFormat="1" applyFont="1" applyFill="1" applyBorder="1"/>
    <xf numFmtId="0" fontId="8" fillId="2" borderId="5" xfId="2" applyFont="1" applyFill="1" applyBorder="1" applyAlignment="1">
      <alignment horizontal="left" indent="1"/>
    </xf>
    <xf numFmtId="164" fontId="8" fillId="2" borderId="9" xfId="1" applyNumberFormat="1" applyFont="1" applyFill="1" applyBorder="1"/>
    <xf numFmtId="167" fontId="8" fillId="2" borderId="9" xfId="1" applyNumberFormat="1" applyFont="1" applyFill="1" applyBorder="1" applyAlignment="1">
      <alignment horizontal="center"/>
    </xf>
    <xf numFmtId="164" fontId="28" fillId="2" borderId="9" xfId="1" applyNumberFormat="1" applyFont="1" applyFill="1" applyBorder="1"/>
    <xf numFmtId="3" fontId="6" fillId="2" borderId="0" xfId="2" applyNumberFormat="1" applyFont="1" applyFill="1" applyBorder="1"/>
    <xf numFmtId="0" fontId="10" fillId="2" borderId="5" xfId="0" applyFont="1" applyFill="1" applyBorder="1" applyAlignment="1">
      <alignment horizontal="left" indent="1"/>
    </xf>
    <xf numFmtId="168" fontId="8" fillId="2" borderId="5" xfId="1" applyNumberFormat="1" applyFont="1" applyFill="1" applyBorder="1" applyAlignment="1">
      <alignment horizontal="right"/>
    </xf>
    <xf numFmtId="168" fontId="6" fillId="2" borderId="5" xfId="1" applyNumberFormat="1" applyFont="1" applyFill="1" applyBorder="1" applyAlignment="1">
      <alignment horizontal="center"/>
    </xf>
    <xf numFmtId="49" fontId="8" fillId="2" borderId="0" xfId="2" applyNumberFormat="1" applyFont="1" applyFill="1"/>
    <xf numFmtId="0" fontId="8" fillId="2" borderId="0" xfId="2" applyFont="1" applyFill="1"/>
    <xf numFmtId="0" fontId="6" fillId="2" borderId="5" xfId="0" applyFont="1" applyFill="1" applyBorder="1" applyAlignment="1">
      <alignment horizontal="left" wrapText="1" indent="2"/>
    </xf>
    <xf numFmtId="168" fontId="8" fillId="2" borderId="5" xfId="1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indent="2"/>
    </xf>
    <xf numFmtId="168" fontId="6" fillId="2" borderId="9" xfId="1" applyNumberFormat="1" applyFont="1" applyFill="1" applyBorder="1"/>
    <xf numFmtId="0" fontId="6" fillId="2" borderId="5" xfId="2" applyFont="1" applyFill="1" applyBorder="1" applyAlignment="1">
      <alignment horizontal="left" wrapText="1" indent="3"/>
    </xf>
    <xf numFmtId="164" fontId="8" fillId="2" borderId="5" xfId="2" applyNumberFormat="1" applyFont="1" applyFill="1" applyBorder="1" applyAlignment="1">
      <alignment horizontal="right"/>
    </xf>
    <xf numFmtId="0" fontId="6" fillId="2" borderId="5" xfId="2" applyFont="1" applyFill="1" applyBorder="1" applyAlignment="1">
      <alignment horizontal="right" wrapText="1" indent="3"/>
    </xf>
    <xf numFmtId="164" fontId="15" fillId="2" borderId="9" xfId="6" applyNumberFormat="1" applyFont="1" applyFill="1" applyBorder="1"/>
    <xf numFmtId="0" fontId="8" fillId="2" borderId="3" xfId="2" applyFont="1" applyFill="1" applyBorder="1" applyAlignment="1">
      <alignment horizontal="left" indent="1"/>
    </xf>
    <xf numFmtId="168" fontId="10" fillId="2" borderId="5" xfId="1" applyNumberFormat="1" applyFont="1" applyFill="1" applyBorder="1" applyAlignment="1">
      <alignment horizontal="center"/>
    </xf>
    <xf numFmtId="168" fontId="6" fillId="2" borderId="5" xfId="1" applyNumberFormat="1" applyFont="1" applyFill="1" applyBorder="1" applyAlignment="1">
      <alignment horizontal="right"/>
    </xf>
    <xf numFmtId="164" fontId="8" fillId="2" borderId="5" xfId="1" applyNumberFormat="1" applyFont="1" applyFill="1" applyBorder="1"/>
    <xf numFmtId="0" fontId="6" fillId="2" borderId="5" xfId="0" applyFont="1" applyFill="1" applyBorder="1" applyAlignment="1">
      <alignment horizontal="right" vertical="top" wrapText="1"/>
    </xf>
    <xf numFmtId="168" fontId="6" fillId="2" borderId="9" xfId="1" applyNumberFormat="1" applyFont="1" applyFill="1" applyBorder="1" applyAlignment="1">
      <alignment horizontal="center"/>
    </xf>
    <xf numFmtId="168" fontId="14" fillId="2" borderId="5" xfId="1" applyNumberFormat="1" applyFont="1" applyFill="1" applyBorder="1" applyAlignment="1">
      <alignment horizontal="center"/>
    </xf>
    <xf numFmtId="0" fontId="6" fillId="2" borderId="5" xfId="2" applyFont="1" applyFill="1" applyBorder="1" applyAlignment="1">
      <alignment horizontal="right" vertical="top" wrapText="1" indent="3"/>
    </xf>
    <xf numFmtId="0" fontId="8" fillId="2" borderId="9" xfId="2" applyFont="1" applyFill="1" applyBorder="1" applyAlignment="1">
      <alignment horizontal="right" wrapText="1" indent="3"/>
    </xf>
    <xf numFmtId="164" fontId="6" fillId="2" borderId="0" xfId="2" applyNumberFormat="1" applyFont="1" applyFill="1" applyBorder="1"/>
    <xf numFmtId="0" fontId="33" fillId="2" borderId="5" xfId="0" applyFont="1" applyFill="1" applyBorder="1" applyAlignment="1">
      <alignment horizontal="left" indent="2"/>
    </xf>
    <xf numFmtId="0" fontId="32" fillId="2" borderId="5" xfId="0" applyFont="1" applyFill="1" applyBorder="1" applyAlignment="1">
      <alignment horizontal="left" indent="2"/>
    </xf>
    <xf numFmtId="0" fontId="32" fillId="2" borderId="5" xfId="0" applyFont="1" applyFill="1" applyBorder="1" applyAlignment="1">
      <alignment horizontal="left" wrapText="1" indent="2"/>
    </xf>
    <xf numFmtId="0" fontId="18" fillId="2" borderId="5" xfId="2" applyFont="1" applyFill="1" applyBorder="1" applyAlignment="1">
      <alignment horizontal="left" wrapText="1" indent="1"/>
    </xf>
    <xf numFmtId="0" fontId="11" fillId="2" borderId="5" xfId="2" applyFont="1" applyFill="1" applyBorder="1" applyAlignment="1">
      <alignment horizontal="left" wrapText="1" indent="1"/>
    </xf>
    <xf numFmtId="164" fontId="6" fillId="2" borderId="5" xfId="2" applyNumberFormat="1" applyFont="1" applyFill="1" applyBorder="1" applyAlignment="1">
      <alignment horizontal="right"/>
    </xf>
    <xf numFmtId="164" fontId="6" fillId="2" borderId="9" xfId="2" applyNumberFormat="1" applyFont="1" applyFill="1" applyBorder="1"/>
    <xf numFmtId="166" fontId="6" fillId="2" borderId="9" xfId="2" applyNumberFormat="1" applyFont="1" applyFill="1" applyBorder="1"/>
    <xf numFmtId="0" fontId="8" fillId="2" borderId="5" xfId="0" applyFont="1" applyFill="1" applyBorder="1" applyAlignment="1">
      <alignment horizontal="left" indent="1"/>
    </xf>
    <xf numFmtId="164" fontId="8" fillId="2" borderId="5" xfId="2" applyNumberFormat="1" applyFont="1" applyFill="1" applyBorder="1"/>
    <xf numFmtId="0" fontId="14" fillId="2" borderId="6" xfId="0" applyFont="1" applyFill="1" applyBorder="1" applyAlignment="1">
      <alignment horizontal="left" wrapText="1" indent="2"/>
    </xf>
    <xf numFmtId="0" fontId="8" fillId="2" borderId="6" xfId="2" applyFont="1" applyFill="1" applyBorder="1" applyAlignment="1">
      <alignment wrapText="1"/>
    </xf>
    <xf numFmtId="0" fontId="6" fillId="2" borderId="8" xfId="2" applyFont="1" applyFill="1" applyBorder="1"/>
    <xf numFmtId="0" fontId="8" fillId="2" borderId="13" xfId="2" applyFont="1" applyFill="1" applyBorder="1"/>
    <xf numFmtId="164" fontId="6" fillId="2" borderId="13" xfId="2" applyNumberFormat="1" applyFont="1" applyFill="1" applyBorder="1"/>
    <xf numFmtId="164" fontId="8" fillId="2" borderId="21" xfId="2" applyNumberFormat="1" applyFont="1" applyFill="1" applyBorder="1" applyAlignment="1">
      <alignment horizontal="right"/>
    </xf>
    <xf numFmtId="0" fontId="8" fillId="2" borderId="5" xfId="2" applyFont="1" applyFill="1" applyBorder="1" applyAlignment="1">
      <alignment horizontal="left"/>
    </xf>
    <xf numFmtId="49" fontId="8" fillId="2" borderId="0" xfId="2" applyNumberFormat="1" applyFont="1" applyFill="1" applyBorder="1"/>
    <xf numFmtId="164" fontId="21" fillId="2" borderId="5" xfId="2" applyNumberFormat="1" applyFont="1" applyFill="1" applyBorder="1"/>
    <xf numFmtId="0" fontId="8" fillId="2" borderId="3" xfId="2" applyFont="1" applyFill="1" applyBorder="1" applyAlignment="1">
      <alignment horizontal="right" wrapText="1" indent="3"/>
    </xf>
    <xf numFmtId="0" fontId="10" fillId="2" borderId="5" xfId="2" applyFont="1" applyFill="1" applyBorder="1" applyAlignment="1">
      <alignment horizontal="left" wrapText="1" indent="1"/>
    </xf>
    <xf numFmtId="0" fontId="6" fillId="2" borderId="5" xfId="0" applyFont="1" applyFill="1" applyBorder="1" applyAlignment="1">
      <alignment horizontal="left" indent="2"/>
    </xf>
    <xf numFmtId="0" fontId="6" fillId="2" borderId="6" xfId="0" applyFont="1" applyFill="1" applyBorder="1" applyAlignment="1">
      <alignment horizontal="left" indent="2"/>
    </xf>
    <xf numFmtId="0" fontId="18" fillId="2" borderId="6" xfId="0" applyFont="1" applyFill="1" applyBorder="1" applyAlignment="1">
      <alignment horizontal="left" indent="2"/>
    </xf>
    <xf numFmtId="164" fontId="6" fillId="2" borderId="6" xfId="2" applyNumberFormat="1" applyFont="1" applyFill="1" applyBorder="1"/>
    <xf numFmtId="164" fontId="18" fillId="2" borderId="9" xfId="1" applyNumberFormat="1" applyFont="1" applyFill="1" applyBorder="1"/>
    <xf numFmtId="0" fontId="6" fillId="2" borderId="7" xfId="2" applyFont="1" applyFill="1" applyBorder="1"/>
    <xf numFmtId="0" fontId="8" fillId="2" borderId="10" xfId="2" applyFont="1" applyFill="1" applyBorder="1"/>
    <xf numFmtId="164" fontId="8" fillId="2" borderId="10" xfId="2" applyNumberFormat="1" applyFont="1" applyFill="1" applyBorder="1"/>
    <xf numFmtId="164" fontId="8" fillId="2" borderId="10" xfId="2" applyNumberFormat="1" applyFont="1" applyFill="1" applyBorder="1" applyAlignment="1">
      <alignment horizontal="right"/>
    </xf>
    <xf numFmtId="49" fontId="12" fillId="2" borderId="0" xfId="2" applyNumberFormat="1" applyFont="1" applyFill="1" applyBorder="1"/>
    <xf numFmtId="0" fontId="12" fillId="2" borderId="0" xfId="2" applyFont="1" applyFill="1" applyBorder="1"/>
    <xf numFmtId="0" fontId="6" fillId="2" borderId="1" xfId="2" applyFont="1" applyFill="1" applyBorder="1"/>
    <xf numFmtId="164" fontId="6" fillId="2" borderId="1" xfId="2" applyNumberFormat="1" applyFont="1" applyFill="1" applyBorder="1"/>
    <xf numFmtId="0" fontId="8" fillId="2" borderId="5" xfId="2" applyFont="1" applyFill="1" applyBorder="1"/>
    <xf numFmtId="164" fontId="6" fillId="2" borderId="5" xfId="1" applyNumberFormat="1" applyFont="1" applyFill="1" applyBorder="1"/>
    <xf numFmtId="169" fontId="21" fillId="2" borderId="9" xfId="2" applyNumberFormat="1" applyFont="1" applyFill="1" applyBorder="1" applyAlignment="1">
      <alignment horizontal="center"/>
    </xf>
    <xf numFmtId="0" fontId="6" fillId="2" borderId="3" xfId="2" applyFont="1" applyFill="1" applyBorder="1"/>
    <xf numFmtId="164" fontId="8" fillId="2" borderId="3" xfId="1" applyNumberFormat="1" applyFont="1" applyFill="1" applyBorder="1"/>
    <xf numFmtId="164" fontId="8" fillId="2" borderId="13" xfId="2" applyNumberFormat="1" applyFont="1" applyFill="1" applyBorder="1"/>
    <xf numFmtId="0" fontId="6" fillId="2" borderId="1" xfId="2" applyFont="1" applyFill="1" applyBorder="1" applyAlignment="1">
      <alignment wrapText="1"/>
    </xf>
    <xf numFmtId="0" fontId="32" fillId="2" borderId="5" xfId="0" applyFont="1" applyFill="1" applyBorder="1" applyAlignment="1">
      <alignment horizontal="right" wrapText="1" indent="2"/>
    </xf>
    <xf numFmtId="164" fontId="6" fillId="2" borderId="13" xfId="1" applyNumberFormat="1" applyFont="1" applyFill="1" applyBorder="1"/>
    <xf numFmtId="0" fontId="15" fillId="2" borderId="1" xfId="2" applyFont="1" applyFill="1" applyBorder="1" applyAlignment="1">
      <alignment wrapText="1"/>
    </xf>
    <xf numFmtId="164" fontId="6" fillId="2" borderId="1" xfId="2" applyNumberFormat="1" applyFont="1" applyFill="1" applyBorder="1" applyAlignment="1">
      <alignment horizontal="center"/>
    </xf>
    <xf numFmtId="164" fontId="6" fillId="2" borderId="5" xfId="2" applyNumberFormat="1" applyFont="1" applyFill="1" applyBorder="1" applyAlignment="1">
      <alignment horizontal="center"/>
    </xf>
    <xf numFmtId="164" fontId="6" fillId="2" borderId="9" xfId="1" applyNumberFormat="1" applyFont="1" applyFill="1" applyBorder="1" applyAlignment="1">
      <alignment horizontal="left" indent="1"/>
    </xf>
    <xf numFmtId="0" fontId="14" fillId="2" borderId="5" xfId="2" applyFont="1" applyFill="1" applyBorder="1" applyAlignment="1">
      <alignment horizontal="left" indent="2"/>
    </xf>
    <xf numFmtId="164" fontId="14" fillId="2" borderId="5" xfId="3" applyNumberFormat="1" applyFont="1" applyFill="1" applyBorder="1" applyAlignment="1">
      <alignment horizontal="left"/>
    </xf>
    <xf numFmtId="166" fontId="14" fillId="2" borderId="5" xfId="2" applyNumberFormat="1" applyFont="1" applyFill="1" applyBorder="1" applyAlignment="1">
      <alignment horizontal="left" indent="1"/>
    </xf>
    <xf numFmtId="0" fontId="14" fillId="2" borderId="5" xfId="2" applyFont="1" applyFill="1" applyBorder="1" applyAlignment="1">
      <alignment horizontal="left" vertical="justify" indent="2"/>
    </xf>
    <xf numFmtId="0" fontId="21" fillId="2" borderId="5" xfId="2" applyFont="1" applyFill="1" applyBorder="1" applyAlignment="1">
      <alignment horizontal="left" indent="2"/>
    </xf>
    <xf numFmtId="164" fontId="14" fillId="2" borderId="5" xfId="2" applyNumberFormat="1" applyFont="1" applyFill="1" applyBorder="1"/>
    <xf numFmtId="166" fontId="14" fillId="2" borderId="9" xfId="2" applyNumberFormat="1" applyFont="1" applyFill="1" applyBorder="1" applyAlignment="1">
      <alignment horizontal="left" indent="1"/>
    </xf>
    <xf numFmtId="0" fontId="15" fillId="2" borderId="5" xfId="2" applyFont="1" applyFill="1" applyBorder="1" applyAlignment="1">
      <alignment horizontal="left" indent="1"/>
    </xf>
    <xf numFmtId="164" fontId="15" fillId="2" borderId="5" xfId="3" applyNumberFormat="1" applyFont="1" applyFill="1" applyBorder="1" applyAlignment="1">
      <alignment horizontal="left"/>
    </xf>
    <xf numFmtId="164" fontId="8" fillId="2" borderId="9" xfId="2" applyNumberFormat="1" applyFont="1" applyFill="1" applyBorder="1" applyAlignment="1">
      <alignment horizontal="right"/>
    </xf>
    <xf numFmtId="164" fontId="33" fillId="2" borderId="9" xfId="2" applyNumberFormat="1" applyFont="1" applyFill="1" applyBorder="1"/>
    <xf numFmtId="0" fontId="14" fillId="2" borderId="5" xfId="0" applyFont="1" applyFill="1" applyBorder="1" applyAlignment="1">
      <alignment horizontal="left" wrapText="1" indent="2"/>
    </xf>
    <xf numFmtId="0" fontId="34" fillId="2" borderId="5" xfId="2" applyFont="1" applyFill="1" applyBorder="1" applyAlignment="1">
      <alignment horizontal="left" indent="2"/>
    </xf>
    <xf numFmtId="0" fontId="34" fillId="2" borderId="9" xfId="2" applyFont="1" applyFill="1" applyBorder="1" applyAlignment="1">
      <alignment horizontal="left" indent="2"/>
    </xf>
    <xf numFmtId="0" fontId="31" fillId="2" borderId="5" xfId="2" applyFont="1" applyFill="1" applyBorder="1" applyAlignment="1">
      <alignment horizontal="left" wrapText="1" indent="1"/>
    </xf>
    <xf numFmtId="0" fontId="6" fillId="2" borderId="9" xfId="0" applyFont="1" applyFill="1" applyBorder="1" applyAlignment="1">
      <alignment horizontal="left" vertical="top" wrapText="1" indent="2"/>
    </xf>
    <xf numFmtId="0" fontId="6" fillId="2" borderId="5" xfId="2" applyFont="1" applyFill="1" applyBorder="1" applyAlignment="1">
      <alignment horizontal="left" wrapText="1" indent="1"/>
    </xf>
    <xf numFmtId="166" fontId="14" fillId="2" borderId="5" xfId="2" applyNumberFormat="1" applyFont="1" applyFill="1" applyBorder="1" applyAlignment="1">
      <alignment horizontal="center"/>
    </xf>
    <xf numFmtId="0" fontId="25" fillId="2" borderId="5" xfId="2" applyFont="1" applyFill="1" applyBorder="1" applyAlignment="1">
      <alignment horizontal="left" wrapText="1" indent="1"/>
    </xf>
    <xf numFmtId="164" fontId="18" fillId="2" borderId="5" xfId="0" applyNumberFormat="1" applyFont="1" applyFill="1" applyBorder="1" applyAlignment="1">
      <alignment horizontal="left" vertical="top" wrapText="1" indent="2"/>
    </xf>
    <xf numFmtId="164" fontId="18" fillId="2" borderId="9" xfId="0" applyNumberFormat="1" applyFont="1" applyFill="1" applyBorder="1" applyAlignment="1">
      <alignment horizontal="left" vertical="top" wrapText="1" indent="2"/>
    </xf>
    <xf numFmtId="164" fontId="6" fillId="2" borderId="5" xfId="7" applyNumberFormat="1" applyFont="1" applyFill="1" applyBorder="1"/>
    <xf numFmtId="173" fontId="6" fillId="2" borderId="5" xfId="2" applyNumberFormat="1" applyFont="1" applyFill="1" applyBorder="1" applyAlignment="1">
      <alignment horizontal="center"/>
    </xf>
    <xf numFmtId="173" fontId="6" fillId="2" borderId="9" xfId="2" applyNumberFormat="1" applyFont="1" applyFill="1" applyBorder="1" applyAlignment="1">
      <alignment horizontal="center"/>
    </xf>
    <xf numFmtId="0" fontId="14" fillId="2" borderId="6" xfId="2" applyFont="1" applyFill="1" applyBorder="1" applyAlignment="1">
      <alignment horizontal="left" indent="2"/>
    </xf>
    <xf numFmtId="0" fontId="23" fillId="2" borderId="6" xfId="2" applyFont="1" applyFill="1" applyBorder="1" applyAlignment="1">
      <alignment horizontal="left" indent="2"/>
    </xf>
    <xf numFmtId="168" fontId="18" fillId="2" borderId="5" xfId="1" applyNumberFormat="1" applyFont="1" applyFill="1" applyBorder="1" applyAlignment="1">
      <alignment horizontal="center"/>
    </xf>
    <xf numFmtId="0" fontId="8" fillId="2" borderId="6" xfId="2" applyFont="1" applyFill="1" applyBorder="1" applyAlignment="1">
      <alignment vertical="center" wrapText="1"/>
    </xf>
    <xf numFmtId="0" fontId="22" fillId="2" borderId="5" xfId="2" applyFont="1" applyFill="1" applyBorder="1" applyAlignment="1">
      <alignment horizontal="left" vertical="justify" indent="2"/>
    </xf>
    <xf numFmtId="0" fontId="10" fillId="2" borderId="5" xfId="0" applyFont="1" applyFill="1" applyBorder="1" applyAlignment="1">
      <alignment horizontal="left" wrapText="1" indent="2"/>
    </xf>
    <xf numFmtId="0" fontId="10" fillId="2" borderId="5" xfId="0" applyFont="1" applyFill="1" applyBorder="1" applyAlignment="1">
      <alignment horizontal="left" vertical="top" wrapText="1" indent="2"/>
    </xf>
    <xf numFmtId="0" fontId="15" fillId="2" borderId="13" xfId="2" applyFont="1" applyFill="1" applyBorder="1" applyAlignment="1">
      <alignment horizontal="left"/>
    </xf>
    <xf numFmtId="164" fontId="6" fillId="2" borderId="13" xfId="2" applyNumberFormat="1" applyFont="1" applyFill="1" applyBorder="1" applyAlignment="1">
      <alignment horizontal="center"/>
    </xf>
    <xf numFmtId="164" fontId="15" fillId="2" borderId="13" xfId="2" applyNumberFormat="1" applyFont="1" applyFill="1" applyBorder="1"/>
    <xf numFmtId="0" fontId="6" fillId="2" borderId="0" xfId="2" applyFont="1" applyFill="1"/>
    <xf numFmtId="0" fontId="4" fillId="2" borderId="0" xfId="2" applyFont="1" applyFill="1"/>
    <xf numFmtId="3" fontId="14" fillId="2" borderId="0" xfId="2" applyNumberFormat="1" applyFont="1" applyFill="1"/>
    <xf numFmtId="0" fontId="14" fillId="2" borderId="0" xfId="2" applyFont="1" applyFill="1" applyAlignment="1">
      <alignment horizontal="center"/>
    </xf>
    <xf numFmtId="3" fontId="6" fillId="2" borderId="2" xfId="2" applyNumberFormat="1" applyFont="1" applyFill="1" applyBorder="1" applyAlignment="1">
      <alignment horizontal="center" vertical="center" wrapText="1"/>
    </xf>
    <xf numFmtId="0" fontId="14" fillId="2" borderId="3" xfId="2" applyFont="1" applyFill="1" applyBorder="1"/>
    <xf numFmtId="164" fontId="14" fillId="2" borderId="3" xfId="2" applyNumberFormat="1" applyFont="1" applyFill="1" applyBorder="1"/>
    <xf numFmtId="3" fontId="6" fillId="2" borderId="9" xfId="1" applyNumberFormat="1" applyFont="1" applyFill="1" applyBorder="1"/>
    <xf numFmtId="0" fontId="15" fillId="2" borderId="5" xfId="2" applyFont="1" applyFill="1" applyBorder="1" applyAlignment="1">
      <alignment wrapText="1"/>
    </xf>
    <xf numFmtId="0" fontId="16" fillId="2" borderId="5" xfId="2" applyFont="1" applyFill="1" applyBorder="1" applyAlignment="1">
      <alignment horizontal="left" indent="1"/>
    </xf>
    <xf numFmtId="169" fontId="21" fillId="2" borderId="5" xfId="2" applyNumberFormat="1" applyFont="1" applyFill="1" applyBorder="1" applyAlignment="1">
      <alignment horizontal="center"/>
    </xf>
    <xf numFmtId="169" fontId="14" fillId="2" borderId="5" xfId="2" applyNumberFormat="1" applyFont="1" applyFill="1" applyBorder="1"/>
    <xf numFmtId="169" fontId="14" fillId="2" borderId="9" xfId="2" applyNumberFormat="1" applyFont="1" applyFill="1" applyBorder="1"/>
    <xf numFmtId="0" fontId="15" fillId="2" borderId="5" xfId="2" applyFont="1" applyFill="1" applyBorder="1" applyAlignment="1">
      <alignment horizontal="left" wrapText="1" indent="1" shrinkToFit="1"/>
    </xf>
    <xf numFmtId="3" fontId="8" fillId="2" borderId="9" xfId="1" applyNumberFormat="1" applyFont="1" applyFill="1" applyBorder="1"/>
    <xf numFmtId="168" fontId="8" fillId="2" borderId="9" xfId="1" applyNumberFormat="1" applyFont="1" applyFill="1" applyBorder="1"/>
    <xf numFmtId="49" fontId="15" fillId="2" borderId="0" xfId="2" applyNumberFormat="1" applyFont="1" applyFill="1"/>
    <xf numFmtId="0" fontId="15" fillId="2" borderId="0" xfId="2" applyFont="1" applyFill="1"/>
    <xf numFmtId="0" fontId="32" fillId="2" borderId="5" xfId="0" applyFont="1" applyFill="1" applyBorder="1" applyAlignment="1">
      <alignment horizontal="left" vertical="top" wrapText="1" indent="2"/>
    </xf>
    <xf numFmtId="164" fontId="15" fillId="2" borderId="5" xfId="2" applyNumberFormat="1" applyFont="1" applyFill="1" applyBorder="1"/>
    <xf numFmtId="0" fontId="14" fillId="2" borderId="5" xfId="0" applyFont="1" applyFill="1" applyBorder="1" applyAlignment="1">
      <alignment horizontal="left" indent="2"/>
    </xf>
    <xf numFmtId="0" fontId="27" fillId="2" borderId="5" xfId="2" applyFont="1" applyFill="1" applyBorder="1" applyAlignment="1">
      <alignment horizontal="left" wrapText="1" indent="1"/>
    </xf>
    <xf numFmtId="3" fontId="18" fillId="2" borderId="9" xfId="1" applyNumberFormat="1" applyFont="1" applyFill="1" applyBorder="1"/>
    <xf numFmtId="169" fontId="23" fillId="2" borderId="5" xfId="2" applyNumberFormat="1" applyFont="1" applyFill="1" applyBorder="1" applyAlignment="1">
      <alignment horizontal="center"/>
    </xf>
    <xf numFmtId="168" fontId="18" fillId="2" borderId="9" xfId="1" applyNumberFormat="1" applyFont="1" applyFill="1" applyBorder="1"/>
    <xf numFmtId="0" fontId="15" fillId="2" borderId="0" xfId="2" applyFont="1" applyFill="1" applyBorder="1"/>
    <xf numFmtId="169" fontId="17" fillId="2" borderId="5" xfId="2" applyNumberFormat="1" applyFont="1" applyFill="1" applyBorder="1" applyAlignment="1">
      <alignment horizontal="center"/>
    </xf>
    <xf numFmtId="0" fontId="15" fillId="2" borderId="2" xfId="2" applyFont="1" applyFill="1" applyBorder="1" applyAlignment="1">
      <alignment horizontal="left"/>
    </xf>
    <xf numFmtId="164" fontId="15" fillId="2" borderId="2" xfId="2" applyNumberFormat="1" applyFont="1" applyFill="1" applyBorder="1"/>
    <xf numFmtId="3" fontId="14" fillId="2" borderId="2" xfId="1" applyNumberFormat="1" applyFont="1" applyFill="1" applyBorder="1"/>
    <xf numFmtId="168" fontId="14" fillId="2" borderId="2" xfId="1" applyNumberFormat="1" applyFont="1" applyFill="1" applyBorder="1"/>
    <xf numFmtId="0" fontId="14" fillId="2" borderId="0" xfId="2" applyFont="1" applyFill="1" applyBorder="1"/>
    <xf numFmtId="0" fontId="14" fillId="2" borderId="12" xfId="2" applyFont="1" applyFill="1" applyBorder="1"/>
    <xf numFmtId="0" fontId="15" fillId="2" borderId="3" xfId="2" applyFont="1" applyFill="1" applyBorder="1"/>
    <xf numFmtId="164" fontId="15" fillId="2" borderId="3" xfId="2" applyNumberFormat="1" applyFont="1" applyFill="1" applyBorder="1"/>
    <xf numFmtId="3" fontId="14" fillId="2" borderId="5" xfId="1" applyNumberFormat="1" applyFont="1" applyFill="1" applyBorder="1" applyAlignment="1">
      <alignment horizontal="right"/>
    </xf>
    <xf numFmtId="0" fontId="19" fillId="2" borderId="5" xfId="2" applyFont="1" applyFill="1" applyBorder="1" applyAlignment="1">
      <alignment wrapText="1"/>
    </xf>
    <xf numFmtId="0" fontId="14" fillId="2" borderId="5" xfId="2" applyFont="1" applyFill="1" applyBorder="1" applyAlignment="1">
      <alignment horizontal="left" wrapText="1" indent="2"/>
    </xf>
    <xf numFmtId="173" fontId="21" fillId="2" borderId="5" xfId="1" applyNumberFormat="1" applyFont="1" applyFill="1" applyBorder="1" applyAlignment="1">
      <alignment horizontal="center"/>
    </xf>
    <xf numFmtId="0" fontId="15" fillId="2" borderId="5" xfId="2" applyFont="1" applyFill="1" applyBorder="1" applyAlignment="1">
      <alignment horizontal="left" wrapText="1" indent="1"/>
    </xf>
    <xf numFmtId="164" fontId="15" fillId="2" borderId="5" xfId="6" applyNumberFormat="1" applyFont="1" applyFill="1" applyBorder="1"/>
    <xf numFmtId="3" fontId="17" fillId="2" borderId="5" xfId="1" applyNumberFormat="1" applyFont="1" applyFill="1" applyBorder="1" applyAlignment="1">
      <alignment horizontal="right"/>
    </xf>
    <xf numFmtId="167" fontId="5" fillId="2" borderId="9" xfId="1" applyNumberFormat="1" applyFont="1" applyFill="1" applyBorder="1" applyAlignment="1">
      <alignment horizontal="center"/>
    </xf>
    <xf numFmtId="168" fontId="17" fillId="2" borderId="5" xfId="1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left" indent="1"/>
    </xf>
    <xf numFmtId="3" fontId="6" fillId="2" borderId="9" xfId="1" applyNumberFormat="1" applyFont="1" applyFill="1" applyBorder="1" applyAlignment="1">
      <alignment horizontal="right"/>
    </xf>
    <xf numFmtId="3" fontId="8" fillId="2" borderId="9" xfId="1" applyNumberFormat="1" applyFont="1" applyFill="1" applyBorder="1" applyAlignment="1">
      <alignment horizontal="right"/>
    </xf>
    <xf numFmtId="0" fontId="32" fillId="2" borderId="5" xfId="2" applyFont="1" applyFill="1" applyBorder="1" applyAlignment="1">
      <alignment horizontal="left" wrapText="1" indent="2"/>
    </xf>
    <xf numFmtId="3" fontId="32" fillId="2" borderId="5" xfId="2" applyNumberFormat="1" applyFont="1" applyFill="1" applyBorder="1" applyAlignment="1">
      <alignment horizontal="right"/>
    </xf>
    <xf numFmtId="0" fontId="32" fillId="2" borderId="6" xfId="2" applyFont="1" applyFill="1" applyBorder="1" applyAlignment="1">
      <alignment horizontal="left" wrapText="1" indent="2"/>
    </xf>
    <xf numFmtId="3" fontId="32" fillId="2" borderId="6" xfId="2" applyNumberFormat="1" applyFont="1" applyFill="1" applyBorder="1" applyAlignment="1">
      <alignment horizontal="right"/>
    </xf>
    <xf numFmtId="0" fontId="14" fillId="2" borderId="5" xfId="2" applyFont="1" applyFill="1" applyBorder="1" applyAlignment="1">
      <alignment horizontal="center"/>
    </xf>
    <xf numFmtId="0" fontId="14" fillId="2" borderId="9" xfId="2" applyFont="1" applyFill="1" applyBorder="1" applyAlignment="1">
      <alignment horizontal="center"/>
    </xf>
    <xf numFmtId="168" fontId="14" fillId="2" borderId="9" xfId="1" applyNumberFormat="1" applyFont="1" applyFill="1" applyBorder="1" applyAlignment="1">
      <alignment horizontal="center"/>
    </xf>
    <xf numFmtId="164" fontId="17" fillId="2" borderId="5" xfId="2" applyNumberFormat="1" applyFont="1" applyFill="1" applyBorder="1"/>
    <xf numFmtId="3" fontId="24" fillId="2" borderId="5" xfId="1" applyNumberFormat="1" applyFont="1" applyFill="1" applyBorder="1" applyAlignment="1">
      <alignment horizontal="right"/>
    </xf>
    <xf numFmtId="167" fontId="18" fillId="2" borderId="9" xfId="1" applyNumberFormat="1" applyFont="1" applyFill="1" applyBorder="1" applyAlignment="1">
      <alignment horizontal="center"/>
    </xf>
    <xf numFmtId="168" fontId="24" fillId="2" borderId="5" xfId="1" applyNumberFormat="1" applyFont="1" applyFill="1" applyBorder="1" applyAlignment="1">
      <alignment horizontal="center"/>
    </xf>
    <xf numFmtId="164" fontId="17" fillId="2" borderId="3" xfId="2" applyNumberFormat="1" applyFont="1" applyFill="1" applyBorder="1"/>
    <xf numFmtId="3" fontId="15" fillId="2" borderId="2" xfId="1" applyNumberFormat="1" applyFont="1" applyFill="1" applyBorder="1"/>
    <xf numFmtId="168" fontId="15" fillId="2" borderId="2" xfId="1" applyNumberFormat="1" applyFont="1" applyFill="1" applyBorder="1"/>
    <xf numFmtId="0" fontId="19" fillId="2" borderId="9" xfId="2" applyFont="1" applyFill="1" applyBorder="1" applyAlignment="1">
      <alignment wrapText="1"/>
    </xf>
    <xf numFmtId="164" fontId="15" fillId="2" borderId="9" xfId="2" applyNumberFormat="1" applyFont="1" applyFill="1" applyBorder="1"/>
    <xf numFmtId="3" fontId="14" fillId="2" borderId="5" xfId="1" applyNumberFormat="1" applyFont="1" applyFill="1" applyBorder="1" applyAlignment="1">
      <alignment horizontal="center"/>
    </xf>
    <xf numFmtId="3" fontId="14" fillId="2" borderId="5" xfId="1" applyNumberFormat="1" applyFont="1" applyFill="1" applyBorder="1"/>
    <xf numFmtId="167" fontId="21" fillId="2" borderId="5" xfId="2" applyNumberFormat="1" applyFont="1" applyFill="1" applyBorder="1" applyAlignment="1">
      <alignment horizontal="center"/>
    </xf>
    <xf numFmtId="3" fontId="17" fillId="2" borderId="5" xfId="1" applyNumberFormat="1" applyFont="1" applyFill="1" applyBorder="1"/>
    <xf numFmtId="168" fontId="17" fillId="2" borderId="5" xfId="1" applyNumberFormat="1" applyFont="1" applyFill="1" applyBorder="1"/>
    <xf numFmtId="3" fontId="15" fillId="2" borderId="0" xfId="2" applyNumberFormat="1" applyFont="1" applyFill="1" applyBorder="1"/>
    <xf numFmtId="3" fontId="8" fillId="2" borderId="5" xfId="1" applyNumberFormat="1" applyFont="1" applyFill="1" applyBorder="1" applyAlignment="1">
      <alignment horizontal="right"/>
    </xf>
    <xf numFmtId="3" fontId="6" fillId="2" borderId="5" xfId="1" applyNumberFormat="1" applyFont="1" applyFill="1" applyBorder="1" applyAlignment="1">
      <alignment horizontal="center"/>
    </xf>
    <xf numFmtId="164" fontId="21" fillId="2" borderId="9" xfId="2" applyNumberFormat="1" applyFont="1" applyFill="1" applyBorder="1"/>
    <xf numFmtId="3" fontId="6" fillId="2" borderId="9" xfId="1" applyNumberFormat="1" applyFont="1" applyFill="1" applyBorder="1" applyAlignment="1">
      <alignment horizontal="center"/>
    </xf>
    <xf numFmtId="169" fontId="21" fillId="2" borderId="5" xfId="2" applyNumberFormat="1" applyFont="1" applyFill="1" applyBorder="1"/>
    <xf numFmtId="3" fontId="17" fillId="2" borderId="5" xfId="1" applyNumberFormat="1" applyFont="1" applyFill="1" applyBorder="1" applyAlignment="1">
      <alignment horizontal="center"/>
    </xf>
    <xf numFmtId="164" fontId="21" fillId="2" borderId="3" xfId="2" applyNumberFormat="1" applyFont="1" applyFill="1" applyBorder="1"/>
    <xf numFmtId="3" fontId="17" fillId="2" borderId="3" xfId="1" applyNumberFormat="1" applyFont="1" applyFill="1" applyBorder="1" applyAlignment="1">
      <alignment horizontal="center"/>
    </xf>
    <xf numFmtId="168" fontId="17" fillId="2" borderId="3" xfId="1" applyNumberFormat="1" applyFont="1" applyFill="1" applyBorder="1" applyAlignment="1">
      <alignment horizontal="center"/>
    </xf>
    <xf numFmtId="0" fontId="26" fillId="2" borderId="0" xfId="2" applyFont="1" applyFill="1"/>
    <xf numFmtId="0" fontId="26" fillId="2" borderId="0" xfId="2" applyFont="1" applyFill="1" applyAlignment="1">
      <alignment wrapText="1"/>
    </xf>
    <xf numFmtId="0" fontId="13" fillId="2" borderId="0" xfId="2" applyFont="1" applyFill="1"/>
    <xf numFmtId="0" fontId="12" fillId="2" borderId="9" xfId="2" applyFont="1" applyFill="1" applyBorder="1" applyAlignment="1">
      <alignment wrapText="1"/>
    </xf>
    <xf numFmtId="168" fontId="13" fillId="2" borderId="9" xfId="1" applyNumberFormat="1" applyFont="1" applyFill="1" applyBorder="1"/>
    <xf numFmtId="0" fontId="6" fillId="2" borderId="9" xfId="2" applyFont="1" applyFill="1" applyBorder="1" applyAlignment="1">
      <alignment horizontal="center"/>
    </xf>
    <xf numFmtId="0" fontId="12" fillId="2" borderId="0" xfId="2" applyFont="1" applyFill="1"/>
    <xf numFmtId="0" fontId="11" fillId="2" borderId="5" xfId="2" applyFont="1" applyFill="1" applyBorder="1" applyAlignment="1">
      <alignment horizontal="left" indent="1"/>
    </xf>
    <xf numFmtId="168" fontId="13" fillId="2" borderId="5" xfId="1" applyNumberFormat="1" applyFont="1" applyFill="1" applyBorder="1"/>
    <xf numFmtId="0" fontId="6" fillId="2" borderId="5" xfId="2" applyFont="1" applyFill="1" applyBorder="1" applyAlignment="1">
      <alignment horizontal="center"/>
    </xf>
    <xf numFmtId="171" fontId="13" fillId="2" borderId="5" xfId="1" applyNumberFormat="1" applyFont="1" applyFill="1" applyBorder="1"/>
    <xf numFmtId="168" fontId="14" fillId="2" borderId="5" xfId="1" applyNumberFormat="1" applyFont="1" applyFill="1" applyBorder="1"/>
    <xf numFmtId="171" fontId="14" fillId="2" borderId="5" xfId="1" applyNumberFormat="1" applyFont="1" applyFill="1" applyBorder="1"/>
    <xf numFmtId="0" fontId="12" fillId="2" borderId="5" xfId="2" applyFont="1" applyFill="1" applyBorder="1" applyAlignment="1">
      <alignment horizontal="left" indent="1"/>
    </xf>
    <xf numFmtId="168" fontId="12" fillId="2" borderId="5" xfId="1" applyNumberFormat="1" applyFont="1" applyFill="1" applyBorder="1"/>
    <xf numFmtId="174" fontId="8" fillId="2" borderId="5" xfId="2" applyNumberFormat="1" applyFont="1" applyFill="1" applyBorder="1" applyAlignment="1">
      <alignment horizontal="center"/>
    </xf>
    <xf numFmtId="0" fontId="8" fillId="2" borderId="5" xfId="2" applyFont="1" applyFill="1" applyBorder="1" applyAlignment="1">
      <alignment horizontal="center"/>
    </xf>
    <xf numFmtId="168" fontId="12" fillId="2" borderId="0" xfId="2" applyNumberFormat="1" applyFont="1" applyFill="1"/>
    <xf numFmtId="3" fontId="8" fillId="2" borderId="0" xfId="2" applyNumberFormat="1" applyFont="1" applyFill="1"/>
    <xf numFmtId="168" fontId="6" fillId="2" borderId="16" xfId="1" applyNumberFormat="1" applyFont="1" applyFill="1" applyBorder="1" applyAlignment="1">
      <alignment horizontal="center"/>
    </xf>
    <xf numFmtId="168" fontId="6" fillId="2" borderId="0" xfId="2" applyNumberFormat="1" applyFont="1" applyFill="1" applyBorder="1"/>
    <xf numFmtId="170" fontId="12" fillId="2" borderId="16" xfId="1" applyNumberFormat="1" applyFont="1" applyFill="1" applyBorder="1" applyAlignment="1">
      <alignment horizontal="center"/>
    </xf>
    <xf numFmtId="168" fontId="8" fillId="2" borderId="0" xfId="2" applyNumberFormat="1" applyFont="1" applyFill="1"/>
    <xf numFmtId="0" fontId="6" fillId="2" borderId="5" xfId="2" applyFont="1" applyFill="1" applyBorder="1" applyAlignment="1">
      <alignment horizontal="left" vertical="top" wrapText="1" indent="3"/>
    </xf>
    <xf numFmtId="164" fontId="21" fillId="2" borderId="0" xfId="2" applyNumberFormat="1" applyFont="1" applyFill="1"/>
    <xf numFmtId="164" fontId="12" fillId="2" borderId="5" xfId="2" applyNumberFormat="1" applyFont="1" applyFill="1" applyBorder="1"/>
    <xf numFmtId="0" fontId="13" fillId="2" borderId="0" xfId="2" applyFont="1" applyFill="1" applyBorder="1"/>
    <xf numFmtId="169" fontId="6" fillId="2" borderId="5" xfId="2" applyNumberFormat="1" applyFont="1" applyFill="1" applyBorder="1" applyAlignment="1">
      <alignment horizontal="center"/>
    </xf>
    <xf numFmtId="164" fontId="13" fillId="2" borderId="5" xfId="2" applyNumberFormat="1" applyFont="1" applyFill="1" applyBorder="1" applyAlignment="1">
      <alignment horizontal="center"/>
    </xf>
    <xf numFmtId="168" fontId="13" fillId="2" borderId="5" xfId="1" applyNumberFormat="1" applyFont="1" applyFill="1" applyBorder="1" applyAlignment="1">
      <alignment horizontal="right"/>
    </xf>
    <xf numFmtId="169" fontId="13" fillId="2" borderId="5" xfId="2" applyNumberFormat="1" applyFont="1" applyFill="1" applyBorder="1" applyAlignment="1">
      <alignment horizontal="center"/>
    </xf>
    <xf numFmtId="164" fontId="18" fillId="2" borderId="5" xfId="2" applyNumberFormat="1" applyFont="1" applyFill="1" applyBorder="1"/>
    <xf numFmtId="167" fontId="18" fillId="2" borderId="5" xfId="1" applyNumberFormat="1" applyFont="1" applyFill="1" applyBorder="1" applyAlignment="1">
      <alignment horizontal="center"/>
    </xf>
    <xf numFmtId="169" fontId="18" fillId="2" borderId="5" xfId="2" applyNumberFormat="1" applyFont="1" applyFill="1" applyBorder="1" applyAlignment="1">
      <alignment horizontal="center"/>
    </xf>
    <xf numFmtId="0" fontId="18" fillId="2" borderId="5" xfId="2" applyFont="1" applyFill="1" applyBorder="1" applyAlignment="1">
      <alignment horizontal="center"/>
    </xf>
    <xf numFmtId="0" fontId="12" fillId="2" borderId="5" xfId="2" applyFont="1" applyFill="1" applyBorder="1" applyAlignment="1">
      <alignment horizontal="left" wrapText="1" indent="1"/>
    </xf>
    <xf numFmtId="168" fontId="18" fillId="2" borderId="5" xfId="1" applyNumberFormat="1" applyFont="1" applyFill="1" applyBorder="1" applyAlignment="1">
      <alignment horizontal="right"/>
    </xf>
    <xf numFmtId="0" fontId="12" fillId="2" borderId="13" xfId="2" applyFont="1" applyFill="1" applyBorder="1" applyAlignment="1">
      <alignment horizontal="left"/>
    </xf>
    <xf numFmtId="168" fontId="12" fillId="2" borderId="13" xfId="1" applyNumberFormat="1" applyFont="1" applyFill="1" applyBorder="1"/>
    <xf numFmtId="0" fontId="19" fillId="2" borderId="1" xfId="2" applyFont="1" applyFill="1" applyBorder="1" applyAlignment="1">
      <alignment wrapText="1"/>
    </xf>
    <xf numFmtId="164" fontId="8" fillId="2" borderId="1" xfId="2" applyNumberFormat="1" applyFont="1" applyFill="1" applyBorder="1" applyAlignment="1">
      <alignment horizontal="center"/>
    </xf>
    <xf numFmtId="0" fontId="30" fillId="2" borderId="5" xfId="2" applyFont="1" applyFill="1" applyBorder="1" applyAlignment="1">
      <alignment horizontal="left" indent="2"/>
    </xf>
    <xf numFmtId="174" fontId="6" fillId="2" borderId="5" xfId="2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indent="1"/>
    </xf>
    <xf numFmtId="174" fontId="10" fillId="2" borderId="5" xfId="2" applyNumberFormat="1" applyFont="1" applyFill="1" applyBorder="1" applyAlignment="1">
      <alignment horizontal="center"/>
    </xf>
    <xf numFmtId="164" fontId="16" fillId="2" borderId="5" xfId="3" applyNumberFormat="1" applyFont="1" applyFill="1" applyBorder="1" applyAlignment="1">
      <alignment horizontal="left"/>
    </xf>
    <xf numFmtId="0" fontId="10" fillId="2" borderId="5" xfId="0" applyFont="1" applyFill="1" applyBorder="1" applyAlignment="1">
      <alignment horizontal="left" indent="2"/>
    </xf>
    <xf numFmtId="0" fontId="17" fillId="2" borderId="5" xfId="2" applyFont="1" applyFill="1" applyBorder="1" applyAlignment="1">
      <alignment horizontal="left" wrapText="1" indent="2"/>
    </xf>
    <xf numFmtId="0" fontId="15" fillId="2" borderId="5" xfId="2" applyFont="1" applyFill="1" applyBorder="1" applyAlignment="1">
      <alignment horizontal="left" vertical="justify" indent="2"/>
    </xf>
    <xf numFmtId="0" fontId="24" fillId="2" borderId="5" xfId="2" applyFont="1" applyFill="1" applyBorder="1" applyAlignment="1">
      <alignment horizontal="left" wrapText="1" indent="2"/>
    </xf>
    <xf numFmtId="164" fontId="24" fillId="2" borderId="6" xfId="3" applyNumberFormat="1" applyFont="1" applyFill="1" applyBorder="1" applyAlignment="1">
      <alignment horizontal="left"/>
    </xf>
    <xf numFmtId="0" fontId="22" fillId="2" borderId="5" xfId="2" applyFont="1" applyFill="1" applyBorder="1" applyAlignment="1">
      <alignment horizontal="left" indent="1"/>
    </xf>
    <xf numFmtId="0" fontId="31" fillId="2" borderId="22" xfId="2" applyFont="1" applyFill="1" applyBorder="1" applyAlignment="1">
      <alignment horizontal="left" indent="2"/>
    </xf>
    <xf numFmtId="167" fontId="6" fillId="2" borderId="16" xfId="1" applyNumberFormat="1" applyFont="1" applyFill="1" applyBorder="1" applyAlignment="1">
      <alignment horizontal="center"/>
    </xf>
    <xf numFmtId="0" fontId="5" fillId="2" borderId="22" xfId="2" applyFont="1" applyFill="1" applyBorder="1" applyAlignment="1">
      <alignment horizontal="left" indent="2"/>
    </xf>
    <xf numFmtId="0" fontId="3" fillId="2" borderId="23" xfId="2" applyFont="1" applyFill="1" applyBorder="1" applyAlignment="1">
      <alignment horizontal="left" vertical="top" wrapText="1" indent="2"/>
    </xf>
    <xf numFmtId="0" fontId="3" fillId="2" borderId="18" xfId="2" applyFont="1" applyFill="1" applyBorder="1" applyAlignment="1">
      <alignment horizontal="left" vertical="top" wrapText="1" indent="2"/>
    </xf>
    <xf numFmtId="0" fontId="3" fillId="2" borderId="24" xfId="2" applyFont="1" applyFill="1" applyBorder="1" applyAlignment="1">
      <alignment horizontal="left" indent="2"/>
    </xf>
    <xf numFmtId="164" fontId="14" fillId="2" borderId="11" xfId="3" applyNumberFormat="1" applyFont="1" applyFill="1" applyBorder="1" applyAlignment="1">
      <alignment horizontal="left"/>
    </xf>
    <xf numFmtId="0" fontId="14" fillId="2" borderId="0" xfId="2" applyFont="1" applyFill="1" applyAlignment="1">
      <alignment wrapText="1"/>
    </xf>
    <xf numFmtId="172" fontId="14" fillId="2" borderId="3" xfId="6" applyNumberFormat="1" applyFont="1" applyFill="1" applyBorder="1"/>
    <xf numFmtId="164" fontId="14" fillId="2" borderId="3" xfId="6" applyNumberFormat="1" applyFont="1" applyFill="1" applyBorder="1" applyAlignment="1">
      <alignment horizontal="center"/>
    </xf>
    <xf numFmtId="0" fontId="19" fillId="2" borderId="5" xfId="2" applyFont="1" applyFill="1" applyBorder="1"/>
    <xf numFmtId="164" fontId="14" fillId="2" borderId="5" xfId="6" applyNumberFormat="1" applyFont="1" applyFill="1" applyBorder="1"/>
    <xf numFmtId="166" fontId="14" fillId="2" borderId="5" xfId="6" applyNumberFormat="1" applyFont="1" applyFill="1" applyBorder="1"/>
    <xf numFmtId="164" fontId="15" fillId="2" borderId="0" xfId="2" applyNumberFormat="1" applyFont="1" applyFill="1"/>
    <xf numFmtId="164" fontId="23" fillId="2" borderId="5" xfId="2" applyNumberFormat="1" applyFont="1" applyFill="1" applyBorder="1"/>
    <xf numFmtId="166" fontId="24" fillId="2" borderId="9" xfId="6" applyNumberFormat="1" applyFont="1" applyFill="1" applyBorder="1"/>
    <xf numFmtId="0" fontId="24" fillId="2" borderId="6" xfId="2" applyFont="1" applyFill="1" applyBorder="1" applyAlignment="1">
      <alignment horizontal="left" indent="2"/>
    </xf>
    <xf numFmtId="164" fontId="24" fillId="2" borderId="5" xfId="6" applyNumberFormat="1" applyFont="1" applyFill="1" applyBorder="1"/>
    <xf numFmtId="0" fontId="15" fillId="2" borderId="10" xfId="2" applyFont="1" applyFill="1" applyBorder="1" applyAlignment="1">
      <alignment horizontal="left"/>
    </xf>
    <xf numFmtId="164" fontId="15" fillId="2" borderId="10" xfId="6" applyNumberFormat="1" applyFont="1" applyFill="1" applyBorder="1" applyAlignment="1">
      <alignment horizontal="center"/>
    </xf>
    <xf numFmtId="0" fontId="15" fillId="2" borderId="12" xfId="2" applyFont="1" applyFill="1" applyBorder="1"/>
    <xf numFmtId="164" fontId="15" fillId="2" borderId="3" xfId="6" applyNumberFormat="1" applyFont="1" applyFill="1" applyBorder="1"/>
    <xf numFmtId="164" fontId="15" fillId="2" borderId="15" xfId="6" applyNumberFormat="1" applyFont="1" applyFill="1" applyBorder="1"/>
    <xf numFmtId="164" fontId="14" fillId="2" borderId="5" xfId="2" applyNumberFormat="1" applyFont="1" applyFill="1" applyBorder="1" applyAlignment="1">
      <alignment horizontal="right"/>
    </xf>
    <xf numFmtId="164" fontId="14" fillId="2" borderId="6" xfId="2" applyNumberFormat="1" applyFont="1" applyFill="1" applyBorder="1" applyAlignment="1">
      <alignment horizontal="right"/>
    </xf>
    <xf numFmtId="166" fontId="24" fillId="2" borderId="5" xfId="6" applyNumberFormat="1" applyFont="1" applyFill="1" applyBorder="1"/>
    <xf numFmtId="0" fontId="14" fillId="2" borderId="6" xfId="2" applyFont="1" applyFill="1" applyBorder="1"/>
    <xf numFmtId="0" fontId="15" fillId="2" borderId="13" xfId="2" applyFont="1" applyFill="1" applyBorder="1"/>
    <xf numFmtId="164" fontId="15" fillId="2" borderId="13" xfId="6" applyNumberFormat="1" applyFont="1" applyFill="1" applyBorder="1"/>
    <xf numFmtId="0" fontId="14" fillId="2" borderId="0" xfId="2" applyFont="1" applyFill="1" applyBorder="1" applyAlignment="1">
      <alignment horizontal="right" wrapText="1"/>
    </xf>
    <xf numFmtId="0" fontId="19" fillId="2" borderId="0" xfId="2" applyFont="1" applyFill="1" applyAlignment="1">
      <alignment horizontal="center" wrapText="1"/>
    </xf>
    <xf numFmtId="0" fontId="0" fillId="2" borderId="0" xfId="0" applyFill="1" applyAlignment="1">
      <alignment wrapText="1"/>
    </xf>
    <xf numFmtId="3" fontId="7" fillId="2" borderId="19" xfId="2" applyNumberFormat="1" applyFont="1" applyFill="1" applyBorder="1" applyAlignment="1">
      <alignment horizontal="center" vertical="center" wrapText="1"/>
    </xf>
    <xf numFmtId="3" fontId="7" fillId="2" borderId="17" xfId="2" applyNumberFormat="1" applyFont="1" applyFill="1" applyBorder="1" applyAlignment="1">
      <alignment horizontal="center" vertical="center" wrapText="1"/>
    </xf>
    <xf numFmtId="3" fontId="7" fillId="2" borderId="20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4" xfId="2" applyFont="1" applyFill="1" applyBorder="1" applyAlignment="1">
      <alignment horizontal="center" vertical="center" wrapText="1"/>
    </xf>
    <xf numFmtId="0" fontId="29" fillId="2" borderId="1" xfId="2" applyFont="1" applyFill="1" applyBorder="1" applyAlignment="1">
      <alignment horizontal="center" vertical="center" wrapText="1"/>
    </xf>
    <xf numFmtId="0" fontId="29" fillId="2" borderId="3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0" fontId="19" fillId="2" borderId="0" xfId="2" applyFont="1" applyFill="1" applyAlignment="1">
      <alignment horizontal="center" vertical="justify" wrapText="1"/>
    </xf>
    <xf numFmtId="0" fontId="0" fillId="2" borderId="0" xfId="0" applyFill="1" applyAlignment="1">
      <alignment horizontal="center" vertical="justify" wrapText="1"/>
    </xf>
    <xf numFmtId="0" fontId="0" fillId="2" borderId="26" xfId="0" applyFill="1" applyBorder="1" applyAlignment="1">
      <alignment horizontal="center" vertical="justify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wrapText="1"/>
    </xf>
    <xf numFmtId="0" fontId="19" fillId="2" borderId="26" xfId="2" applyFont="1" applyFill="1" applyBorder="1" applyAlignment="1">
      <alignment horizontal="center" vertical="justify" wrapText="1"/>
    </xf>
    <xf numFmtId="0" fontId="19" fillId="2" borderId="0" xfId="2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26" xfId="0" applyFill="1" applyBorder="1" applyAlignment="1">
      <alignment vertical="center" wrapText="1"/>
    </xf>
    <xf numFmtId="0" fontId="7" fillId="2" borderId="19" xfId="2" applyFont="1" applyFill="1" applyBorder="1" applyAlignment="1">
      <alignment horizontal="center" vertical="center" wrapText="1"/>
    </xf>
    <xf numFmtId="0" fontId="7" fillId="2" borderId="17" xfId="2" applyFont="1" applyFill="1" applyBorder="1" applyAlignment="1">
      <alignment horizontal="center" vertical="center" wrapText="1"/>
    </xf>
    <xf numFmtId="0" fontId="7" fillId="2" borderId="20" xfId="2" applyFont="1" applyFill="1" applyBorder="1" applyAlignment="1">
      <alignment horizontal="center" vertical="center" wrapText="1"/>
    </xf>
  </cellXfs>
  <cellStyles count="41">
    <cellStyle name="Excel Built-in Normal" xfId="11"/>
    <cellStyle name="Обычный" xfId="0" builtinId="0"/>
    <cellStyle name="Обычный 2" xfId="4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17"/>
    <cellStyle name="Обычный 3 2 3" xfId="18"/>
    <cellStyle name="Обычный 3 3" xfId="19"/>
    <cellStyle name="Обычный 3 3 2" xfId="20"/>
    <cellStyle name="Обычный 3 4" xfId="21"/>
    <cellStyle name="Обычный 3 5" xfId="22"/>
    <cellStyle name="Обычный 3 6" xfId="23"/>
    <cellStyle name="Обычный 3 6 2" xfId="24"/>
    <cellStyle name="Обычный 3 7" xfId="25"/>
    <cellStyle name="Обычный 3 8" xfId="26"/>
    <cellStyle name="Обычный 4" xfId="27"/>
    <cellStyle name="Обычный 4 2" xfId="28"/>
    <cellStyle name="Обычный 5" xfId="29"/>
    <cellStyle name="Обычный 6" xfId="30"/>
    <cellStyle name="Обычный 7" xfId="31"/>
    <cellStyle name="Обычный Лена" xfId="8"/>
    <cellStyle name="Обычный_Таблицы Мун.заказ Стационар" xfId="2"/>
    <cellStyle name="Примечание 2" xfId="32"/>
    <cellStyle name="Процентный 2" xfId="9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7"/>
    <cellStyle name="Финансовый 10" xfId="10"/>
    <cellStyle name="Финансовый 2" xfId="5"/>
    <cellStyle name="Финансовый 2 2" xfId="33"/>
    <cellStyle name="Финансовый 2 3" xfId="34"/>
    <cellStyle name="Финансовый 3" xfId="35"/>
    <cellStyle name="Финансовый 3 2" xfId="36"/>
    <cellStyle name="Финансовый 3 2 2" xfId="37"/>
    <cellStyle name="Финансовый 3 3" xfId="38"/>
    <cellStyle name="Финансовый 3 4" xfId="39"/>
    <cellStyle name="Финансовый 4" xfId="40"/>
  </cellStyles>
  <dxfs count="0"/>
  <tableStyles count="0" defaultTableStyle="TableStyleMedium9" defaultPivotStyle="PivotStyleLight16"/>
  <colors>
    <mruColors>
      <color rgb="FFFF66FF"/>
      <color rgb="FFFFCC00"/>
      <color rgb="FF00CCFF"/>
      <color rgb="FFFF9933"/>
      <color rgb="FF99FF33"/>
      <color rgb="FFCC66FF"/>
      <color rgb="FFFF9999"/>
      <color rgb="FF99FF66"/>
      <color rgb="FFCC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43</xdr:row>
      <xdr:rowOff>0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43</xdr:row>
      <xdr:rowOff>0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43</xdr:row>
      <xdr:rowOff>0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43</xdr:row>
      <xdr:rowOff>0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43</xdr:row>
      <xdr:rowOff>0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43</xdr:row>
      <xdr:rowOff>0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43</xdr:row>
      <xdr:rowOff>0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43</xdr:row>
      <xdr:rowOff>0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43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43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126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144" name="TextBox 143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145" name="TextBox 144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146" name="TextBox 145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43</xdr:row>
      <xdr:rowOff>0</xdr:rowOff>
    </xdr:from>
    <xdr:ext cx="45719" cy="45719"/>
    <xdr:sp macro="" textlink="">
      <xdr:nvSpPr>
        <xdr:cNvPr id="147" name="TextBox 146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43</xdr:row>
      <xdr:rowOff>0</xdr:rowOff>
    </xdr:from>
    <xdr:ext cx="45719" cy="45719"/>
    <xdr:sp macro="" textlink="">
      <xdr:nvSpPr>
        <xdr:cNvPr id="148" name="TextBox 147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43</xdr:row>
      <xdr:rowOff>0</xdr:rowOff>
    </xdr:from>
    <xdr:ext cx="45719" cy="45719"/>
    <xdr:sp macro="" textlink="">
      <xdr:nvSpPr>
        <xdr:cNvPr id="149" name="TextBox 148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59266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59266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179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179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179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179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59266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59266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59266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59266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59266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59266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179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179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179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179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179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4868333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4868333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zoomScale="85" zoomScaleNormal="85" zoomScaleSheetLayoutView="75" workbookViewId="0">
      <pane xSplit="2" ySplit="10" topLeftCell="C122" activePane="bottomRight" state="frozen"/>
      <selection activeCell="A32" sqref="A32"/>
      <selection pane="topRight" activeCell="A32" sqref="A32"/>
      <selection pane="bottomLeft" activeCell="A32" sqref="A32"/>
      <selection pane="bottomRight" activeCell="R13" sqref="R13"/>
    </sheetView>
  </sheetViews>
  <sheetFormatPr defaultColWidth="9.140625" defaultRowHeight="15" x14ac:dyDescent="0.25"/>
  <cols>
    <col min="1" max="1" width="3.5703125" style="13" customWidth="1"/>
    <col min="2" max="2" width="45" style="13" customWidth="1"/>
    <col min="3" max="3" width="9" style="13" customWidth="1"/>
    <col min="4" max="4" width="13.85546875" style="139" customWidth="1"/>
    <col min="5" max="5" width="9.85546875" style="13" customWidth="1"/>
    <col min="6" max="6" width="9.140625" style="13" customWidth="1"/>
    <col min="7" max="7" width="15.28515625" style="13" customWidth="1"/>
    <col min="8" max="8" width="9.140625" style="13"/>
    <col min="9" max="9" width="11.7109375" style="13" customWidth="1"/>
    <col min="10" max="10" width="9.140625" style="13"/>
    <col min="11" max="11" width="10.5703125" style="13" bestFit="1" customWidth="1"/>
    <col min="12" max="16384" width="9.140625" style="13"/>
  </cols>
  <sheetData>
    <row r="1" spans="1:9" ht="15" customHeight="1" x14ac:dyDescent="0.25">
      <c r="D1" s="12"/>
      <c r="E1" s="12"/>
      <c r="F1" s="296" t="s">
        <v>137</v>
      </c>
      <c r="G1" s="296"/>
    </row>
    <row r="2" spans="1:9" x14ac:dyDescent="0.25">
      <c r="D2" s="12"/>
      <c r="E2" s="12"/>
      <c r="F2" s="296"/>
      <c r="G2" s="296"/>
    </row>
    <row r="3" spans="1:9" ht="33.75" customHeight="1" x14ac:dyDescent="0.25">
      <c r="D3" s="12"/>
      <c r="E3" s="12"/>
      <c r="F3" s="296"/>
      <c r="G3" s="296"/>
    </row>
    <row r="4" spans="1:9" s="138" customFormat="1" ht="15" customHeight="1" x14ac:dyDescent="0.25">
      <c r="B4" s="297" t="s">
        <v>125</v>
      </c>
      <c r="C4" s="298"/>
      <c r="D4" s="298"/>
      <c r="E4" s="298"/>
      <c r="F4" s="298"/>
      <c r="G4" s="298"/>
    </row>
    <row r="5" spans="1:9" s="138" customFormat="1" ht="33.75" customHeight="1" x14ac:dyDescent="0.25">
      <c r="B5" s="298"/>
      <c r="C5" s="298"/>
      <c r="D5" s="298"/>
      <c r="E5" s="298"/>
      <c r="F5" s="298"/>
      <c r="G5" s="298"/>
    </row>
    <row r="6" spans="1:9" ht="21.75" customHeight="1" thickBot="1" x14ac:dyDescent="0.3"/>
    <row r="7" spans="1:9" ht="21" customHeight="1" x14ac:dyDescent="0.3">
      <c r="B7" s="8" t="s">
        <v>84</v>
      </c>
      <c r="C7" s="302" t="s">
        <v>1</v>
      </c>
      <c r="D7" s="299" t="s">
        <v>124</v>
      </c>
      <c r="E7" s="308" t="s">
        <v>0</v>
      </c>
      <c r="F7" s="302" t="s">
        <v>2</v>
      </c>
      <c r="G7" s="305" t="s">
        <v>94</v>
      </c>
    </row>
    <row r="8" spans="1:9" ht="15.75" customHeight="1" x14ac:dyDescent="0.3">
      <c r="B8" s="9"/>
      <c r="C8" s="303"/>
      <c r="D8" s="300"/>
      <c r="E8" s="309"/>
      <c r="F8" s="303"/>
      <c r="G8" s="306"/>
    </row>
    <row r="9" spans="1:9" ht="38.25" customHeight="1" thickBot="1" x14ac:dyDescent="0.3">
      <c r="B9" s="10" t="s">
        <v>3</v>
      </c>
      <c r="C9" s="304"/>
      <c r="D9" s="301"/>
      <c r="E9" s="310"/>
      <c r="F9" s="304"/>
      <c r="G9" s="307"/>
      <c r="H9" s="12"/>
      <c r="I9" s="12"/>
    </row>
    <row r="10" spans="1:9" s="140" customFormat="1" ht="15.75" thickBot="1" x14ac:dyDescent="0.3">
      <c r="B10" s="14">
        <v>1</v>
      </c>
      <c r="C10" s="15">
        <v>2</v>
      </c>
      <c r="D10" s="141">
        <v>3</v>
      </c>
      <c r="E10" s="16">
        <v>4</v>
      </c>
      <c r="F10" s="16">
        <v>5</v>
      </c>
      <c r="G10" s="16">
        <v>6</v>
      </c>
    </row>
    <row r="11" spans="1:9" x14ac:dyDescent="0.25">
      <c r="A11" s="13">
        <v>1</v>
      </c>
      <c r="B11" s="142"/>
      <c r="C11" s="143"/>
      <c r="D11" s="144"/>
      <c r="E11" s="41"/>
      <c r="F11" s="41"/>
      <c r="G11" s="41"/>
    </row>
    <row r="12" spans="1:9" ht="29.25" x14ac:dyDescent="0.25">
      <c r="A12" s="13">
        <v>1</v>
      </c>
      <c r="B12" s="145" t="s">
        <v>43</v>
      </c>
      <c r="C12" s="108"/>
      <c r="D12" s="144"/>
      <c r="E12" s="41"/>
      <c r="F12" s="41"/>
      <c r="G12" s="41"/>
    </row>
    <row r="13" spans="1:9" ht="18" customHeight="1" x14ac:dyDescent="0.25">
      <c r="A13" s="13">
        <v>1</v>
      </c>
      <c r="B13" s="146" t="s">
        <v>4</v>
      </c>
      <c r="C13" s="108"/>
      <c r="D13" s="144"/>
      <c r="E13" s="41"/>
      <c r="F13" s="41"/>
      <c r="G13" s="41"/>
    </row>
    <row r="14" spans="1:9" ht="18.75" customHeight="1" x14ac:dyDescent="0.25">
      <c r="A14" s="13">
        <v>1</v>
      </c>
      <c r="B14" s="103" t="s">
        <v>21</v>
      </c>
      <c r="C14" s="108">
        <v>340</v>
      </c>
      <c r="D14" s="144">
        <f>2163-50</f>
        <v>2113</v>
      </c>
      <c r="E14" s="147">
        <v>7.5</v>
      </c>
      <c r="F14" s="24">
        <f t="shared" ref="F14:F22" si="0">ROUND(G14/C14,0)</f>
        <v>47</v>
      </c>
      <c r="G14" s="41">
        <f t="shared" ref="G14:G22" si="1">ROUND(D14*E14,0)</f>
        <v>15848</v>
      </c>
    </row>
    <row r="15" spans="1:9" ht="28.5" customHeight="1" x14ac:dyDescent="0.25">
      <c r="A15" s="13">
        <v>1</v>
      </c>
      <c r="B15" s="106" t="s">
        <v>51</v>
      </c>
      <c r="C15" s="108">
        <v>340</v>
      </c>
      <c r="D15" s="144">
        <f>2106-85</f>
        <v>2021</v>
      </c>
      <c r="E15" s="147">
        <v>7.7</v>
      </c>
      <c r="F15" s="24">
        <f t="shared" si="0"/>
        <v>46</v>
      </c>
      <c r="G15" s="41">
        <f t="shared" si="1"/>
        <v>15562</v>
      </c>
    </row>
    <row r="16" spans="1:9" ht="17.25" customHeight="1" x14ac:dyDescent="0.25">
      <c r="A16" s="13">
        <v>1</v>
      </c>
      <c r="B16" s="103" t="s">
        <v>11</v>
      </c>
      <c r="C16" s="108">
        <v>340</v>
      </c>
      <c r="D16" s="144">
        <f>1027+243</f>
        <v>1270</v>
      </c>
      <c r="E16" s="148">
        <v>10</v>
      </c>
      <c r="F16" s="24">
        <f t="shared" si="0"/>
        <v>37</v>
      </c>
      <c r="G16" s="41">
        <f t="shared" si="1"/>
        <v>12700</v>
      </c>
    </row>
    <row r="17" spans="1:9" x14ac:dyDescent="0.25">
      <c r="A17" s="13">
        <v>1</v>
      </c>
      <c r="B17" s="103" t="s">
        <v>34</v>
      </c>
      <c r="C17" s="108">
        <v>340</v>
      </c>
      <c r="D17" s="144">
        <v>3689</v>
      </c>
      <c r="E17" s="148">
        <v>11</v>
      </c>
      <c r="F17" s="24">
        <f t="shared" si="0"/>
        <v>119</v>
      </c>
      <c r="G17" s="41">
        <f t="shared" si="1"/>
        <v>40579</v>
      </c>
    </row>
    <row r="18" spans="1:9" ht="18" customHeight="1" x14ac:dyDescent="0.25">
      <c r="A18" s="13">
        <v>1</v>
      </c>
      <c r="B18" s="103" t="s">
        <v>38</v>
      </c>
      <c r="C18" s="108">
        <v>340</v>
      </c>
      <c r="D18" s="144">
        <v>2554</v>
      </c>
      <c r="E18" s="148">
        <v>11</v>
      </c>
      <c r="F18" s="24">
        <f t="shared" si="0"/>
        <v>83</v>
      </c>
      <c r="G18" s="41">
        <f t="shared" si="1"/>
        <v>28094</v>
      </c>
    </row>
    <row r="19" spans="1:9" x14ac:dyDescent="0.25">
      <c r="A19" s="13">
        <v>1</v>
      </c>
      <c r="B19" s="103" t="s">
        <v>35</v>
      </c>
      <c r="C19" s="108">
        <v>340</v>
      </c>
      <c r="D19" s="144">
        <f>3153+10</f>
        <v>3163</v>
      </c>
      <c r="E19" s="148">
        <v>10</v>
      </c>
      <c r="F19" s="24">
        <f t="shared" si="0"/>
        <v>93</v>
      </c>
      <c r="G19" s="41">
        <f t="shared" si="1"/>
        <v>31630</v>
      </c>
    </row>
    <row r="20" spans="1:9" x14ac:dyDescent="0.25">
      <c r="A20" s="13">
        <v>1</v>
      </c>
      <c r="B20" s="103" t="s">
        <v>39</v>
      </c>
      <c r="C20" s="108">
        <v>340</v>
      </c>
      <c r="D20" s="144">
        <f>573-63</f>
        <v>510</v>
      </c>
      <c r="E20" s="148">
        <v>17.5</v>
      </c>
      <c r="F20" s="24">
        <f t="shared" si="0"/>
        <v>26</v>
      </c>
      <c r="G20" s="41">
        <f t="shared" si="1"/>
        <v>8925</v>
      </c>
    </row>
    <row r="21" spans="1:9" x14ac:dyDescent="0.25">
      <c r="A21" s="13">
        <v>1</v>
      </c>
      <c r="B21" s="103" t="s">
        <v>36</v>
      </c>
      <c r="C21" s="108">
        <v>340</v>
      </c>
      <c r="D21" s="144">
        <f>1709-181</f>
        <v>1528</v>
      </c>
      <c r="E21" s="148">
        <v>11</v>
      </c>
      <c r="F21" s="24">
        <f t="shared" si="0"/>
        <v>49</v>
      </c>
      <c r="G21" s="41">
        <f t="shared" si="1"/>
        <v>16808</v>
      </c>
    </row>
    <row r="22" spans="1:9" x14ac:dyDescent="0.25">
      <c r="A22" s="13">
        <v>1</v>
      </c>
      <c r="B22" s="103" t="s">
        <v>62</v>
      </c>
      <c r="C22" s="108">
        <v>340</v>
      </c>
      <c r="D22" s="144"/>
      <c r="E22" s="149">
        <v>16.5</v>
      </c>
      <c r="F22" s="24">
        <f t="shared" si="0"/>
        <v>0</v>
      </c>
      <c r="G22" s="41">
        <f t="shared" si="1"/>
        <v>0</v>
      </c>
    </row>
    <row r="23" spans="1:9" s="154" customFormat="1" ht="16.5" customHeight="1" x14ac:dyDescent="0.25">
      <c r="A23" s="13">
        <v>1</v>
      </c>
      <c r="B23" s="150" t="s">
        <v>5</v>
      </c>
      <c r="C23" s="108"/>
      <c r="D23" s="151">
        <f>SUM(D14:D22)</f>
        <v>16848</v>
      </c>
      <c r="E23" s="30">
        <f>G23/D23</f>
        <v>10.098884140550807</v>
      </c>
      <c r="F23" s="29">
        <f>SUM(F14:F22)</f>
        <v>500</v>
      </c>
      <c r="G23" s="152">
        <f>SUM(G14:G22)</f>
        <v>170146</v>
      </c>
      <c r="H23" s="153"/>
      <c r="I23" s="153"/>
    </row>
    <row r="24" spans="1:9" s="154" customFormat="1" ht="18.75" customHeight="1" x14ac:dyDescent="0.25">
      <c r="A24" s="13">
        <v>1</v>
      </c>
      <c r="B24" s="33" t="s">
        <v>6</v>
      </c>
      <c r="C24" s="43"/>
      <c r="D24" s="144"/>
      <c r="E24" s="24"/>
      <c r="F24" s="24"/>
      <c r="G24" s="41"/>
    </row>
    <row r="25" spans="1:9" s="154" customFormat="1" ht="18.75" customHeight="1" x14ac:dyDescent="0.25">
      <c r="A25" s="13">
        <v>1</v>
      </c>
      <c r="B25" s="38" t="s">
        <v>56</v>
      </c>
      <c r="C25" s="43"/>
      <c r="D25" s="144">
        <f>SUM(D26:D27)</f>
        <v>12330</v>
      </c>
      <c r="E25" s="24"/>
      <c r="F25" s="24"/>
      <c r="G25" s="41"/>
    </row>
    <row r="26" spans="1:9" s="154" customFormat="1" ht="45" x14ac:dyDescent="0.25">
      <c r="A26" s="13">
        <v>1</v>
      </c>
      <c r="B26" s="155" t="s">
        <v>111</v>
      </c>
      <c r="C26" s="43"/>
      <c r="D26" s="144">
        <v>330</v>
      </c>
      <c r="E26" s="24"/>
      <c r="F26" s="24"/>
      <c r="G26" s="41"/>
    </row>
    <row r="27" spans="1:9" s="154" customFormat="1" x14ac:dyDescent="0.25">
      <c r="A27" s="13">
        <v>1</v>
      </c>
      <c r="B27" s="58" t="s">
        <v>114</v>
      </c>
      <c r="C27" s="43"/>
      <c r="D27" s="144">
        <v>12000</v>
      </c>
      <c r="E27" s="24"/>
      <c r="F27" s="24"/>
      <c r="G27" s="41"/>
    </row>
    <row r="28" spans="1:9" s="154" customFormat="1" x14ac:dyDescent="0.25">
      <c r="A28" s="13">
        <v>1</v>
      </c>
      <c r="B28" s="42" t="s">
        <v>54</v>
      </c>
      <c r="C28" s="43"/>
      <c r="D28" s="144">
        <v>540</v>
      </c>
      <c r="E28" s="24"/>
      <c r="F28" s="24"/>
      <c r="G28" s="41"/>
    </row>
    <row r="29" spans="1:9" s="154" customFormat="1" ht="30" x14ac:dyDescent="0.25">
      <c r="A29" s="13">
        <v>1</v>
      </c>
      <c r="B29" s="42" t="s">
        <v>55</v>
      </c>
      <c r="C29" s="43"/>
      <c r="D29" s="144">
        <v>53217</v>
      </c>
      <c r="E29" s="24"/>
      <c r="F29" s="24"/>
      <c r="G29" s="41"/>
    </row>
    <row r="30" spans="1:9" s="154" customFormat="1" ht="16.5" customHeight="1" x14ac:dyDescent="0.25">
      <c r="A30" s="13">
        <v>1</v>
      </c>
      <c r="B30" s="58" t="s">
        <v>115</v>
      </c>
      <c r="C30" s="43"/>
      <c r="D30" s="144">
        <v>30000</v>
      </c>
      <c r="E30" s="24"/>
      <c r="F30" s="24"/>
      <c r="G30" s="41"/>
    </row>
    <row r="31" spans="1:9" s="154" customFormat="1" x14ac:dyDescent="0.25">
      <c r="A31" s="13">
        <v>1</v>
      </c>
      <c r="B31" s="58" t="s">
        <v>116</v>
      </c>
      <c r="C31" s="43"/>
      <c r="D31" s="144">
        <v>23217</v>
      </c>
      <c r="E31" s="24"/>
      <c r="F31" s="24"/>
      <c r="G31" s="41"/>
    </row>
    <row r="32" spans="1:9" s="154" customFormat="1" x14ac:dyDescent="0.25">
      <c r="A32" s="13">
        <v>1</v>
      </c>
      <c r="B32" s="29" t="s">
        <v>69</v>
      </c>
      <c r="C32" s="156"/>
      <c r="D32" s="151">
        <f>D25+ROUND(D28*3.2,0)+D29</f>
        <v>67275</v>
      </c>
      <c r="E32" s="24"/>
      <c r="F32" s="24"/>
      <c r="G32" s="41"/>
    </row>
    <row r="33" spans="1:14" s="154" customFormat="1" x14ac:dyDescent="0.25">
      <c r="A33" s="13">
        <v>1</v>
      </c>
      <c r="B33" s="56" t="s">
        <v>57</v>
      </c>
      <c r="C33" s="156"/>
      <c r="D33" s="151"/>
      <c r="E33" s="24"/>
      <c r="F33" s="24"/>
      <c r="G33" s="41"/>
    </row>
    <row r="34" spans="1:14" s="154" customFormat="1" x14ac:dyDescent="0.25">
      <c r="A34" s="13">
        <v>1</v>
      </c>
      <c r="B34" s="157" t="s">
        <v>18</v>
      </c>
      <c r="C34" s="156"/>
      <c r="D34" s="144">
        <v>6300</v>
      </c>
      <c r="E34" s="24"/>
      <c r="F34" s="24"/>
      <c r="G34" s="41"/>
    </row>
    <row r="35" spans="1:14" s="154" customFormat="1" ht="30" x14ac:dyDescent="0.25">
      <c r="A35" s="13">
        <v>1</v>
      </c>
      <c r="B35" s="106" t="s">
        <v>27</v>
      </c>
      <c r="C35" s="156"/>
      <c r="D35" s="144">
        <v>120</v>
      </c>
      <c r="E35" s="24"/>
      <c r="F35" s="24"/>
      <c r="G35" s="41"/>
    </row>
    <row r="36" spans="1:14" s="154" customFormat="1" x14ac:dyDescent="0.25">
      <c r="A36" s="13">
        <v>1</v>
      </c>
      <c r="B36" s="157" t="s">
        <v>29</v>
      </c>
      <c r="C36" s="156"/>
      <c r="D36" s="144">
        <v>925</v>
      </c>
      <c r="E36" s="24"/>
      <c r="F36" s="24"/>
      <c r="G36" s="41"/>
    </row>
    <row r="37" spans="1:14" s="154" customFormat="1" x14ac:dyDescent="0.25">
      <c r="A37" s="13">
        <v>1</v>
      </c>
      <c r="B37" s="157" t="s">
        <v>40</v>
      </c>
      <c r="C37" s="156"/>
      <c r="D37" s="144">
        <v>150</v>
      </c>
      <c r="E37" s="24"/>
      <c r="F37" s="24"/>
      <c r="G37" s="41"/>
    </row>
    <row r="38" spans="1:14" s="154" customFormat="1" x14ac:dyDescent="0.25">
      <c r="A38" s="13">
        <v>1</v>
      </c>
      <c r="B38" s="59" t="s">
        <v>7</v>
      </c>
      <c r="C38" s="156"/>
      <c r="D38" s="151"/>
      <c r="E38" s="24"/>
      <c r="F38" s="24"/>
      <c r="G38" s="41"/>
    </row>
    <row r="39" spans="1:14" s="154" customFormat="1" ht="15.75" x14ac:dyDescent="0.25">
      <c r="A39" s="13">
        <v>1</v>
      </c>
      <c r="B39" s="158" t="s">
        <v>63</v>
      </c>
      <c r="C39" s="156"/>
      <c r="D39" s="151"/>
      <c r="E39" s="24"/>
      <c r="F39" s="24"/>
      <c r="G39" s="41"/>
    </row>
    <row r="40" spans="1:14" s="154" customFormat="1" x14ac:dyDescent="0.25">
      <c r="A40" s="13">
        <v>1</v>
      </c>
      <c r="B40" s="119" t="s">
        <v>35</v>
      </c>
      <c r="C40" s="74">
        <v>340</v>
      </c>
      <c r="D40" s="144">
        <v>200</v>
      </c>
      <c r="E40" s="147">
        <v>8.5</v>
      </c>
      <c r="F40" s="24">
        <f>ROUND(G40/C40,0)</f>
        <v>5</v>
      </c>
      <c r="G40" s="41">
        <f>ROUND(D40*E40,0)</f>
        <v>1700</v>
      </c>
    </row>
    <row r="41" spans="1:14" s="154" customFormat="1" x14ac:dyDescent="0.25">
      <c r="A41" s="13">
        <v>1</v>
      </c>
      <c r="B41" s="121" t="s">
        <v>9</v>
      </c>
      <c r="C41" s="156"/>
      <c r="D41" s="159">
        <f t="shared" ref="D41" si="2">D40</f>
        <v>200</v>
      </c>
      <c r="E41" s="160">
        <f t="shared" ref="E41:G42" si="3">E40</f>
        <v>8.5</v>
      </c>
      <c r="F41" s="81">
        <f t="shared" si="3"/>
        <v>5</v>
      </c>
      <c r="G41" s="161">
        <f t="shared" si="3"/>
        <v>1700</v>
      </c>
      <c r="H41" s="162"/>
      <c r="I41" s="162"/>
      <c r="J41" s="162"/>
      <c r="K41" s="162"/>
      <c r="L41" s="162"/>
    </row>
    <row r="42" spans="1:14" s="154" customFormat="1" ht="18" customHeight="1" thickBot="1" x14ac:dyDescent="0.3">
      <c r="A42" s="13">
        <v>1</v>
      </c>
      <c r="B42" s="67" t="s">
        <v>52</v>
      </c>
      <c r="C42" s="156"/>
      <c r="D42" s="151">
        <f t="shared" ref="D42" si="4">D41</f>
        <v>200</v>
      </c>
      <c r="E42" s="163">
        <f t="shared" si="3"/>
        <v>8.5</v>
      </c>
      <c r="F42" s="152">
        <f t="shared" si="3"/>
        <v>5</v>
      </c>
      <c r="G42" s="152">
        <f t="shared" si="3"/>
        <v>1700</v>
      </c>
      <c r="H42" s="162"/>
      <c r="I42" s="162"/>
      <c r="J42" s="162"/>
      <c r="K42" s="162"/>
      <c r="L42" s="162"/>
      <c r="M42" s="162"/>
      <c r="N42" s="162"/>
    </row>
    <row r="43" spans="1:14" s="169" customFormat="1" ht="15.75" thickBot="1" x14ac:dyDescent="0.3">
      <c r="A43" s="13">
        <v>1</v>
      </c>
      <c r="B43" s="164" t="s">
        <v>10</v>
      </c>
      <c r="C43" s="165"/>
      <c r="D43" s="166"/>
      <c r="E43" s="167"/>
      <c r="F43" s="167"/>
      <c r="G43" s="167"/>
      <c r="H43" s="168"/>
      <c r="I43" s="168"/>
      <c r="J43" s="168"/>
      <c r="K43" s="168"/>
      <c r="L43" s="168"/>
      <c r="M43" s="168"/>
      <c r="N43" s="168"/>
    </row>
    <row r="44" spans="1:14" s="168" customFormat="1" ht="14.25" customHeight="1" x14ac:dyDescent="0.25">
      <c r="A44" s="13">
        <v>1</v>
      </c>
      <c r="B44" s="170"/>
      <c r="C44" s="171"/>
      <c r="D44" s="172"/>
      <c r="E44" s="52"/>
      <c r="F44" s="52"/>
      <c r="G44" s="52"/>
    </row>
    <row r="45" spans="1:14" ht="47.25" x14ac:dyDescent="0.25">
      <c r="A45" s="13">
        <v>1</v>
      </c>
      <c r="B45" s="173" t="s">
        <v>85</v>
      </c>
      <c r="C45" s="108"/>
      <c r="D45" s="172"/>
      <c r="E45" s="52"/>
      <c r="F45" s="52"/>
      <c r="G45" s="52"/>
    </row>
    <row r="46" spans="1:14" ht="24.75" customHeight="1" x14ac:dyDescent="0.25">
      <c r="A46" s="13">
        <v>1</v>
      </c>
      <c r="B46" s="146" t="s">
        <v>4</v>
      </c>
      <c r="C46" s="108"/>
      <c r="D46" s="172"/>
      <c r="E46" s="52"/>
      <c r="F46" s="52"/>
      <c r="G46" s="52"/>
    </row>
    <row r="47" spans="1:14" ht="21" customHeight="1" x14ac:dyDescent="0.25">
      <c r="A47" s="13">
        <v>1</v>
      </c>
      <c r="B47" s="174" t="s">
        <v>32</v>
      </c>
      <c r="C47" s="108">
        <v>330</v>
      </c>
      <c r="D47" s="172">
        <v>6957</v>
      </c>
      <c r="E47" s="175">
        <v>3</v>
      </c>
      <c r="F47" s="24">
        <f>ROUND(G47/C47,0)</f>
        <v>63</v>
      </c>
      <c r="G47" s="52">
        <f>ROUND(D47*E47,0)</f>
        <v>20871</v>
      </c>
    </row>
    <row r="48" spans="1:14" ht="18.75" customHeight="1" x14ac:dyDescent="0.25">
      <c r="A48" s="13">
        <v>1</v>
      </c>
      <c r="B48" s="176" t="s">
        <v>5</v>
      </c>
      <c r="C48" s="177"/>
      <c r="D48" s="178">
        <f>D47</f>
        <v>6957</v>
      </c>
      <c r="E48" s="179">
        <f>G48/D48</f>
        <v>3</v>
      </c>
      <c r="F48" s="180">
        <f>F47</f>
        <v>63</v>
      </c>
      <c r="G48" s="180">
        <f>G47</f>
        <v>20871</v>
      </c>
    </row>
    <row r="49" spans="1:7" x14ac:dyDescent="0.25">
      <c r="A49" s="13">
        <v>1</v>
      </c>
      <c r="B49" s="181" t="s">
        <v>87</v>
      </c>
      <c r="C49" s="112"/>
      <c r="D49" s="182"/>
      <c r="E49" s="30"/>
      <c r="F49" s="180"/>
      <c r="G49" s="180"/>
    </row>
    <row r="50" spans="1:7" x14ac:dyDescent="0.25">
      <c r="A50" s="13">
        <v>1</v>
      </c>
      <c r="B50" s="38" t="s">
        <v>56</v>
      </c>
      <c r="C50" s="43"/>
      <c r="D50" s="182">
        <f>D51</f>
        <v>1446</v>
      </c>
      <c r="E50" s="30"/>
      <c r="F50" s="180"/>
      <c r="G50" s="180"/>
    </row>
    <row r="51" spans="1:7" x14ac:dyDescent="0.25">
      <c r="A51" s="13">
        <v>1</v>
      </c>
      <c r="B51" s="58" t="s">
        <v>114</v>
      </c>
      <c r="C51" s="43"/>
      <c r="D51" s="182">
        <v>1446</v>
      </c>
      <c r="E51" s="30"/>
      <c r="F51" s="180"/>
      <c r="G51" s="180"/>
    </row>
    <row r="52" spans="1:7" x14ac:dyDescent="0.25">
      <c r="A52" s="13">
        <v>1</v>
      </c>
      <c r="B52" s="42" t="s">
        <v>54</v>
      </c>
      <c r="C52" s="43"/>
      <c r="D52" s="182"/>
      <c r="E52" s="30"/>
      <c r="F52" s="180"/>
      <c r="G52" s="180"/>
    </row>
    <row r="53" spans="1:7" ht="30" x14ac:dyDescent="0.25">
      <c r="A53" s="13">
        <v>1</v>
      </c>
      <c r="B53" s="42" t="s">
        <v>55</v>
      </c>
      <c r="C53" s="43"/>
      <c r="D53" s="182"/>
      <c r="E53" s="30"/>
      <c r="F53" s="180"/>
      <c r="G53" s="180"/>
    </row>
    <row r="54" spans="1:7" ht="18" customHeight="1" x14ac:dyDescent="0.25">
      <c r="A54" s="13">
        <v>1</v>
      </c>
      <c r="B54" s="75" t="s">
        <v>69</v>
      </c>
      <c r="C54" s="43"/>
      <c r="D54" s="183">
        <f>D50+ROUND(D52*3.2,0)+D53</f>
        <v>1446</v>
      </c>
      <c r="E54" s="30"/>
      <c r="F54" s="180"/>
      <c r="G54" s="180"/>
    </row>
    <row r="55" spans="1:7" x14ac:dyDescent="0.25">
      <c r="A55" s="13">
        <v>1</v>
      </c>
      <c r="B55" s="56" t="s">
        <v>57</v>
      </c>
      <c r="C55" s="43"/>
      <c r="D55" s="183"/>
      <c r="E55" s="30"/>
      <c r="F55" s="180"/>
      <c r="G55" s="180"/>
    </row>
    <row r="56" spans="1:7" ht="30" x14ac:dyDescent="0.25">
      <c r="A56" s="13">
        <v>1</v>
      </c>
      <c r="B56" s="184" t="s">
        <v>66</v>
      </c>
      <c r="C56" s="43"/>
      <c r="D56" s="185">
        <v>1125</v>
      </c>
      <c r="E56" s="30"/>
      <c r="F56" s="180"/>
      <c r="G56" s="180"/>
    </row>
    <row r="57" spans="1:7" ht="45" x14ac:dyDescent="0.25">
      <c r="A57" s="13">
        <v>1</v>
      </c>
      <c r="B57" s="186" t="s">
        <v>132</v>
      </c>
      <c r="C57" s="43"/>
      <c r="D57" s="187">
        <v>220</v>
      </c>
      <c r="E57" s="30"/>
      <c r="F57" s="180"/>
      <c r="G57" s="180"/>
    </row>
    <row r="58" spans="1:7" ht="17.25" customHeight="1" x14ac:dyDescent="0.25">
      <c r="A58" s="13">
        <v>1</v>
      </c>
      <c r="B58" s="60" t="s">
        <v>7</v>
      </c>
      <c r="C58" s="156"/>
      <c r="D58" s="172"/>
      <c r="E58" s="188"/>
      <c r="F58" s="188"/>
      <c r="G58" s="52"/>
    </row>
    <row r="59" spans="1:7" ht="17.25" customHeight="1" x14ac:dyDescent="0.25">
      <c r="A59" s="13">
        <v>1</v>
      </c>
      <c r="B59" s="60" t="s">
        <v>63</v>
      </c>
      <c r="C59" s="74"/>
      <c r="D59" s="172"/>
      <c r="E59" s="188"/>
      <c r="F59" s="189"/>
      <c r="G59" s="190"/>
    </row>
    <row r="60" spans="1:7" ht="17.25" customHeight="1" x14ac:dyDescent="0.25">
      <c r="A60" s="13">
        <v>1</v>
      </c>
      <c r="B60" s="119" t="s">
        <v>32</v>
      </c>
      <c r="C60" s="74">
        <v>330</v>
      </c>
      <c r="D60" s="172">
        <v>110</v>
      </c>
      <c r="E60" s="175">
        <v>8</v>
      </c>
      <c r="F60" s="24">
        <f>ROUND(G60/C60,0)</f>
        <v>3</v>
      </c>
      <c r="G60" s="52">
        <f>ROUND(D60*E60,0)</f>
        <v>880</v>
      </c>
    </row>
    <row r="61" spans="1:7" ht="18" customHeight="1" x14ac:dyDescent="0.25">
      <c r="A61" s="13">
        <v>1</v>
      </c>
      <c r="B61" s="59" t="s">
        <v>9</v>
      </c>
      <c r="C61" s="191"/>
      <c r="D61" s="192">
        <f t="shared" ref="D61" si="5">D60</f>
        <v>110</v>
      </c>
      <c r="E61" s="193">
        <f t="shared" ref="E61:G61" si="6">E60</f>
        <v>8</v>
      </c>
      <c r="F61" s="194">
        <f t="shared" si="6"/>
        <v>3</v>
      </c>
      <c r="G61" s="194">
        <f t="shared" si="6"/>
        <v>880</v>
      </c>
    </row>
    <row r="62" spans="1:7" ht="19.5" customHeight="1" x14ac:dyDescent="0.25">
      <c r="A62" s="13">
        <v>1</v>
      </c>
      <c r="B62" s="60" t="s">
        <v>19</v>
      </c>
      <c r="C62" s="74"/>
      <c r="D62" s="172"/>
      <c r="E62" s="188"/>
      <c r="F62" s="189"/>
      <c r="G62" s="190"/>
    </row>
    <row r="63" spans="1:7" ht="16.5" customHeight="1" x14ac:dyDescent="0.25">
      <c r="A63" s="13">
        <v>1</v>
      </c>
      <c r="B63" s="66" t="s">
        <v>32</v>
      </c>
      <c r="C63" s="74">
        <v>240</v>
      </c>
      <c r="D63" s="172">
        <f>2000+96+129</f>
        <v>2225</v>
      </c>
      <c r="E63" s="175">
        <v>3</v>
      </c>
      <c r="F63" s="24">
        <f>ROUND(G63/C63,0)</f>
        <v>28</v>
      </c>
      <c r="G63" s="52">
        <f>ROUND(D63*E63,0)</f>
        <v>6675</v>
      </c>
    </row>
    <row r="64" spans="1:7" ht="21" customHeight="1" x14ac:dyDescent="0.25">
      <c r="A64" s="13">
        <v>1</v>
      </c>
      <c r="B64" s="121" t="s">
        <v>65</v>
      </c>
      <c r="C64" s="74"/>
      <c r="D64" s="192">
        <f>D63</f>
        <v>2225</v>
      </c>
      <c r="E64" s="179">
        <f t="shared" ref="E64:E65" si="7">G64/D64</f>
        <v>3</v>
      </c>
      <c r="F64" s="194">
        <f t="shared" ref="F64:G64" si="8">F63</f>
        <v>28</v>
      </c>
      <c r="G64" s="194">
        <f t="shared" si="8"/>
        <v>6675</v>
      </c>
    </row>
    <row r="65" spans="1:9" ht="21" customHeight="1" thickBot="1" x14ac:dyDescent="0.3">
      <c r="A65" s="13">
        <v>1</v>
      </c>
      <c r="B65" s="67" t="s">
        <v>52</v>
      </c>
      <c r="C65" s="195"/>
      <c r="D65" s="178">
        <f>D61+D64</f>
        <v>2335</v>
      </c>
      <c r="E65" s="179">
        <f t="shared" si="7"/>
        <v>3.2355460385438972</v>
      </c>
      <c r="F65" s="180">
        <f>F61+F64</f>
        <v>31</v>
      </c>
      <c r="G65" s="180">
        <f>G61+G64</f>
        <v>7555</v>
      </c>
    </row>
    <row r="66" spans="1:9" s="169" customFormat="1" ht="24.75" customHeight="1" thickBot="1" x14ac:dyDescent="0.3">
      <c r="A66" s="13">
        <v>1</v>
      </c>
      <c r="B66" s="164" t="s">
        <v>10</v>
      </c>
      <c r="C66" s="165"/>
      <c r="D66" s="196"/>
      <c r="E66" s="197"/>
      <c r="F66" s="197"/>
      <c r="G66" s="197"/>
    </row>
    <row r="67" spans="1:9" s="162" customFormat="1" ht="39" customHeight="1" x14ac:dyDescent="0.25">
      <c r="A67" s="13">
        <v>1</v>
      </c>
      <c r="B67" s="198" t="s">
        <v>44</v>
      </c>
      <c r="C67" s="199"/>
      <c r="D67" s="200"/>
      <c r="E67" s="52"/>
      <c r="F67" s="52"/>
      <c r="G67" s="52"/>
    </row>
    <row r="68" spans="1:9" s="162" customFormat="1" ht="24.75" customHeight="1" x14ac:dyDescent="0.25">
      <c r="A68" s="13">
        <v>1</v>
      </c>
      <c r="B68" s="146" t="s">
        <v>4</v>
      </c>
      <c r="C68" s="156"/>
      <c r="D68" s="200"/>
      <c r="E68" s="52"/>
      <c r="F68" s="52"/>
      <c r="G68" s="52"/>
    </row>
    <row r="69" spans="1:9" s="162" customFormat="1" ht="15" customHeight="1" x14ac:dyDescent="0.25">
      <c r="A69" s="13">
        <v>1</v>
      </c>
      <c r="B69" s="103" t="s">
        <v>11</v>
      </c>
      <c r="C69" s="74">
        <v>340</v>
      </c>
      <c r="D69" s="201">
        <f>85-13</f>
        <v>72</v>
      </c>
      <c r="E69" s="202">
        <v>8.4</v>
      </c>
      <c r="F69" s="24">
        <f t="shared" ref="F69:F78" si="9">ROUND(G69/C69,0)</f>
        <v>2</v>
      </c>
      <c r="G69" s="52">
        <f t="shared" ref="G69:G78" si="10">ROUND(D69*E69,0)</f>
        <v>605</v>
      </c>
    </row>
    <row r="70" spans="1:9" s="162" customFormat="1" ht="18" customHeight="1" x14ac:dyDescent="0.25">
      <c r="A70" s="13">
        <v>1</v>
      </c>
      <c r="B70" s="103" t="s">
        <v>35</v>
      </c>
      <c r="C70" s="74">
        <v>340</v>
      </c>
      <c r="D70" s="201">
        <v>15</v>
      </c>
      <c r="E70" s="202">
        <v>11.5</v>
      </c>
      <c r="F70" s="24">
        <f t="shared" si="9"/>
        <v>1</v>
      </c>
      <c r="G70" s="52">
        <f t="shared" si="10"/>
        <v>173</v>
      </c>
    </row>
    <row r="71" spans="1:9" s="162" customFormat="1" ht="16.5" customHeight="1" x14ac:dyDescent="0.25">
      <c r="A71" s="13">
        <v>1</v>
      </c>
      <c r="B71" s="103" t="s">
        <v>12</v>
      </c>
      <c r="C71" s="74">
        <v>340</v>
      </c>
      <c r="D71" s="201">
        <f>60-13</f>
        <v>47</v>
      </c>
      <c r="E71" s="202">
        <v>8.9</v>
      </c>
      <c r="F71" s="24">
        <f t="shared" si="9"/>
        <v>1</v>
      </c>
      <c r="G71" s="52">
        <f t="shared" si="10"/>
        <v>418</v>
      </c>
    </row>
    <row r="72" spans="1:9" s="162" customFormat="1" ht="19.5" customHeight="1" x14ac:dyDescent="0.25">
      <c r="A72" s="13">
        <v>1</v>
      </c>
      <c r="B72" s="103" t="s">
        <v>21</v>
      </c>
      <c r="C72" s="74">
        <v>340</v>
      </c>
      <c r="D72" s="201">
        <v>60</v>
      </c>
      <c r="E72" s="202">
        <v>10.8</v>
      </c>
      <c r="F72" s="24">
        <f t="shared" si="9"/>
        <v>2</v>
      </c>
      <c r="G72" s="52">
        <f t="shared" si="10"/>
        <v>648</v>
      </c>
    </row>
    <row r="73" spans="1:9" s="162" customFormat="1" ht="19.5" customHeight="1" x14ac:dyDescent="0.25">
      <c r="A73" s="13">
        <v>1</v>
      </c>
      <c r="B73" s="103" t="s">
        <v>30</v>
      </c>
      <c r="C73" s="74">
        <v>340</v>
      </c>
      <c r="D73" s="201">
        <v>20</v>
      </c>
      <c r="E73" s="202">
        <v>11.8</v>
      </c>
      <c r="F73" s="24">
        <f t="shared" si="9"/>
        <v>1</v>
      </c>
      <c r="G73" s="52">
        <f t="shared" si="10"/>
        <v>236</v>
      </c>
    </row>
    <row r="74" spans="1:9" s="162" customFormat="1" ht="18.75" customHeight="1" x14ac:dyDescent="0.25">
      <c r="A74" s="13">
        <v>1</v>
      </c>
      <c r="B74" s="103" t="s">
        <v>22</v>
      </c>
      <c r="C74" s="74">
        <v>340</v>
      </c>
      <c r="D74" s="201">
        <f>60-13</f>
        <v>47</v>
      </c>
      <c r="E74" s="202">
        <v>6.1</v>
      </c>
      <c r="F74" s="24">
        <f t="shared" si="9"/>
        <v>1</v>
      </c>
      <c r="G74" s="52">
        <f t="shared" si="10"/>
        <v>287</v>
      </c>
    </row>
    <row r="75" spans="1:9" s="162" customFormat="1" ht="18" customHeight="1" x14ac:dyDescent="0.25">
      <c r="A75" s="13">
        <v>1</v>
      </c>
      <c r="B75" s="103" t="s">
        <v>34</v>
      </c>
      <c r="C75" s="74">
        <v>340</v>
      </c>
      <c r="D75" s="201">
        <v>50</v>
      </c>
      <c r="E75" s="202">
        <v>12</v>
      </c>
      <c r="F75" s="24">
        <f t="shared" si="9"/>
        <v>2</v>
      </c>
      <c r="G75" s="52">
        <f t="shared" si="10"/>
        <v>600</v>
      </c>
    </row>
    <row r="76" spans="1:9" s="162" customFormat="1" ht="18.75" customHeight="1" x14ac:dyDescent="0.25">
      <c r="A76" s="13">
        <v>1</v>
      </c>
      <c r="B76" s="103" t="s">
        <v>32</v>
      </c>
      <c r="C76" s="74">
        <v>340</v>
      </c>
      <c r="D76" s="201">
        <v>5</v>
      </c>
      <c r="E76" s="202">
        <v>7.4</v>
      </c>
      <c r="F76" s="24">
        <f t="shared" si="9"/>
        <v>0</v>
      </c>
      <c r="G76" s="52">
        <f t="shared" si="10"/>
        <v>37</v>
      </c>
    </row>
    <row r="77" spans="1:9" s="162" customFormat="1" ht="18" customHeight="1" x14ac:dyDescent="0.25">
      <c r="A77" s="13">
        <v>1</v>
      </c>
      <c r="B77" s="103" t="s">
        <v>61</v>
      </c>
      <c r="C77" s="74">
        <v>340</v>
      </c>
      <c r="D77" s="201">
        <v>5</v>
      </c>
      <c r="E77" s="202">
        <v>6.7</v>
      </c>
      <c r="F77" s="24">
        <f t="shared" si="9"/>
        <v>0</v>
      </c>
      <c r="G77" s="52">
        <f t="shared" si="10"/>
        <v>34</v>
      </c>
    </row>
    <row r="78" spans="1:9" s="162" customFormat="1" ht="18" customHeight="1" x14ac:dyDescent="0.25">
      <c r="A78" s="13">
        <v>1</v>
      </c>
      <c r="B78" s="103" t="s">
        <v>20</v>
      </c>
      <c r="C78" s="74">
        <v>340</v>
      </c>
      <c r="D78" s="201">
        <v>30</v>
      </c>
      <c r="E78" s="202">
        <v>11</v>
      </c>
      <c r="F78" s="24">
        <f t="shared" si="9"/>
        <v>1</v>
      </c>
      <c r="G78" s="52">
        <f t="shared" si="10"/>
        <v>330</v>
      </c>
    </row>
    <row r="79" spans="1:9" s="162" customFormat="1" ht="21" customHeight="1" x14ac:dyDescent="0.25">
      <c r="A79" s="13">
        <v>1</v>
      </c>
      <c r="B79" s="176" t="s">
        <v>5</v>
      </c>
      <c r="C79" s="177">
        <v>340</v>
      </c>
      <c r="D79" s="203">
        <f>SUM(D69:D78)</f>
        <v>351</v>
      </c>
      <c r="E79" s="30">
        <f>G79/D79</f>
        <v>9.5954415954415957</v>
      </c>
      <c r="F79" s="204">
        <f>SUM(F69:F78)</f>
        <v>11</v>
      </c>
      <c r="G79" s="204">
        <f>SUM(G69:G78)</f>
        <v>3368</v>
      </c>
      <c r="I79" s="205"/>
    </row>
    <row r="80" spans="1:9" s="37" customFormat="1" ht="18.75" customHeight="1" x14ac:dyDescent="0.25">
      <c r="A80" s="13">
        <v>1</v>
      </c>
      <c r="B80" s="33" t="s">
        <v>95</v>
      </c>
      <c r="C80" s="33"/>
      <c r="D80" s="206"/>
      <c r="E80" s="35"/>
      <c r="F80" s="35"/>
      <c r="G80" s="35"/>
    </row>
    <row r="81" spans="1:7" s="37" customFormat="1" x14ac:dyDescent="0.25">
      <c r="A81" s="13">
        <v>1</v>
      </c>
      <c r="B81" s="38" t="s">
        <v>56</v>
      </c>
      <c r="C81" s="39"/>
      <c r="D81" s="144">
        <f>SUM(D83,D84,D85,D86)+D82/2.7</f>
        <v>2985.1851851851852</v>
      </c>
      <c r="E81" s="35"/>
      <c r="F81" s="35"/>
      <c r="G81" s="35"/>
    </row>
    <row r="82" spans="1:7" s="37" customFormat="1" x14ac:dyDescent="0.25">
      <c r="A82" s="13">
        <v>1</v>
      </c>
      <c r="B82" s="38" t="s">
        <v>135</v>
      </c>
      <c r="C82" s="43"/>
      <c r="D82" s="182">
        <v>500</v>
      </c>
      <c r="E82" s="190"/>
      <c r="F82" s="190"/>
      <c r="G82" s="190"/>
    </row>
    <row r="83" spans="1:7" s="37" customFormat="1" x14ac:dyDescent="0.25">
      <c r="A83" s="13">
        <v>1</v>
      </c>
      <c r="B83" s="40" t="s">
        <v>96</v>
      </c>
      <c r="C83" s="39"/>
      <c r="D83" s="207"/>
      <c r="E83" s="35"/>
      <c r="F83" s="35"/>
      <c r="G83" s="35"/>
    </row>
    <row r="84" spans="1:7" s="37" customFormat="1" ht="17.25" customHeight="1" x14ac:dyDescent="0.25">
      <c r="A84" s="13">
        <v>1</v>
      </c>
      <c r="B84" s="40" t="s">
        <v>97</v>
      </c>
      <c r="C84" s="39"/>
      <c r="D84" s="144">
        <v>300</v>
      </c>
      <c r="E84" s="35"/>
      <c r="F84" s="35"/>
      <c r="G84" s="35"/>
    </row>
    <row r="85" spans="1:7" s="37" customFormat="1" ht="30" x14ac:dyDescent="0.25">
      <c r="A85" s="13">
        <v>1</v>
      </c>
      <c r="B85" s="40" t="s">
        <v>98</v>
      </c>
      <c r="C85" s="39"/>
      <c r="D85" s="144"/>
      <c r="E85" s="35"/>
      <c r="F85" s="35"/>
      <c r="G85" s="35"/>
    </row>
    <row r="86" spans="1:7" s="37" customFormat="1" x14ac:dyDescent="0.25">
      <c r="A86" s="13">
        <v>1</v>
      </c>
      <c r="B86" s="38" t="s">
        <v>99</v>
      </c>
      <c r="C86" s="39"/>
      <c r="D86" s="144">
        <v>2500</v>
      </c>
      <c r="E86" s="35"/>
      <c r="F86" s="35"/>
      <c r="G86" s="35"/>
    </row>
    <row r="87" spans="1:7" s="37" customFormat="1" ht="45" x14ac:dyDescent="0.25">
      <c r="A87" s="13">
        <v>1</v>
      </c>
      <c r="B87" s="38" t="s">
        <v>134</v>
      </c>
      <c r="C87" s="39"/>
      <c r="D87" s="144">
        <v>873</v>
      </c>
      <c r="E87" s="35"/>
      <c r="F87" s="35"/>
      <c r="G87" s="35"/>
    </row>
    <row r="88" spans="1:7" s="162" customFormat="1" x14ac:dyDescent="0.25">
      <c r="A88" s="13">
        <v>1</v>
      </c>
      <c r="B88" s="42" t="s">
        <v>54</v>
      </c>
      <c r="C88" s="74"/>
      <c r="D88" s="144">
        <f>D89+D90</f>
        <v>4598.7058823529405</v>
      </c>
      <c r="E88" s="188"/>
      <c r="F88" s="188"/>
      <c r="G88" s="52"/>
    </row>
    <row r="89" spans="1:7" s="162" customFormat="1" x14ac:dyDescent="0.25">
      <c r="A89" s="13">
        <v>1</v>
      </c>
      <c r="B89" s="42" t="s">
        <v>127</v>
      </c>
      <c r="C89" s="208"/>
      <c r="D89" s="144">
        <v>2474</v>
      </c>
      <c r="E89" s="188"/>
      <c r="F89" s="188"/>
      <c r="G89" s="52"/>
    </row>
    <row r="90" spans="1:7" s="162" customFormat="1" x14ac:dyDescent="0.25">
      <c r="A90" s="13">
        <v>1</v>
      </c>
      <c r="B90" s="42" t="s">
        <v>129</v>
      </c>
      <c r="C90" s="208"/>
      <c r="D90" s="144">
        <f>D91/8.5</f>
        <v>2124.705882352941</v>
      </c>
      <c r="E90" s="188"/>
      <c r="F90" s="188"/>
      <c r="G90" s="52"/>
    </row>
    <row r="91" spans="1:7" s="37" customFormat="1" x14ac:dyDescent="0.25">
      <c r="A91" s="13">
        <v>1</v>
      </c>
      <c r="B91" s="44" t="s">
        <v>128</v>
      </c>
      <c r="C91" s="45"/>
      <c r="D91" s="144">
        <v>18060</v>
      </c>
      <c r="E91" s="35"/>
      <c r="F91" s="35"/>
      <c r="G91" s="35"/>
    </row>
    <row r="92" spans="1:7" s="37" customFormat="1" ht="15.75" customHeight="1" x14ac:dyDescent="0.25">
      <c r="A92" s="13">
        <v>1</v>
      </c>
      <c r="B92" s="46" t="s">
        <v>100</v>
      </c>
      <c r="C92" s="47"/>
      <c r="D92" s="151">
        <f>D81+ROUND(D89*3.2,0)+D91/3.9</f>
        <v>15532.954415954417</v>
      </c>
      <c r="E92" s="48"/>
      <c r="F92" s="48"/>
      <c r="G92" s="48"/>
    </row>
    <row r="93" spans="1:7" s="37" customFormat="1" ht="15.75" customHeight="1" x14ac:dyDescent="0.25">
      <c r="A93" s="13">
        <v>1</v>
      </c>
      <c r="B93" s="33" t="s">
        <v>71</v>
      </c>
      <c r="C93" s="43"/>
      <c r="D93" s="144"/>
      <c r="E93" s="48"/>
      <c r="F93" s="48"/>
      <c r="G93" s="48"/>
    </row>
    <row r="94" spans="1:7" s="37" customFormat="1" ht="15.75" customHeight="1" x14ac:dyDescent="0.25">
      <c r="A94" s="13">
        <v>1</v>
      </c>
      <c r="B94" s="38" t="s">
        <v>56</v>
      </c>
      <c r="C94" s="43"/>
      <c r="D94" s="144">
        <f>D96+D112</f>
        <v>1533</v>
      </c>
      <c r="E94" s="48"/>
      <c r="F94" s="48"/>
      <c r="G94" s="48"/>
    </row>
    <row r="95" spans="1:7" s="37" customFormat="1" ht="15.75" customHeight="1" x14ac:dyDescent="0.25">
      <c r="A95" s="13">
        <v>1</v>
      </c>
      <c r="B95" s="38" t="s">
        <v>96</v>
      </c>
      <c r="C95" s="43"/>
      <c r="D95" s="144"/>
      <c r="E95" s="48"/>
      <c r="F95" s="48"/>
      <c r="G95" s="48"/>
    </row>
    <row r="96" spans="1:7" s="37" customFormat="1" ht="15.75" customHeight="1" x14ac:dyDescent="0.25">
      <c r="A96" s="13">
        <v>1</v>
      </c>
      <c r="B96" s="40" t="s">
        <v>101</v>
      </c>
      <c r="C96" s="43"/>
      <c r="D96" s="144">
        <f>D97+D98+D99+D101</f>
        <v>1533</v>
      </c>
      <c r="E96" s="48"/>
      <c r="F96" s="48"/>
      <c r="G96" s="48"/>
    </row>
    <row r="97" spans="1:7" s="37" customFormat="1" ht="19.5" customHeight="1" x14ac:dyDescent="0.25">
      <c r="A97" s="13">
        <v>1</v>
      </c>
      <c r="B97" s="50" t="s">
        <v>102</v>
      </c>
      <c r="C97" s="43"/>
      <c r="D97" s="144">
        <v>1179</v>
      </c>
      <c r="E97" s="48"/>
      <c r="F97" s="48"/>
      <c r="G97" s="48"/>
    </row>
    <row r="98" spans="1:7" s="37" customFormat="1" ht="15.75" customHeight="1" x14ac:dyDescent="0.25">
      <c r="A98" s="13">
        <v>1</v>
      </c>
      <c r="B98" s="50" t="s">
        <v>103</v>
      </c>
      <c r="C98" s="43"/>
      <c r="D98" s="144">
        <v>354</v>
      </c>
      <c r="E98" s="48"/>
      <c r="F98" s="48"/>
      <c r="G98" s="48"/>
    </row>
    <row r="99" spans="1:7" s="37" customFormat="1" ht="30.75" customHeight="1" x14ac:dyDescent="0.25">
      <c r="A99" s="13">
        <v>1</v>
      </c>
      <c r="B99" s="50" t="s">
        <v>104</v>
      </c>
      <c r="C99" s="43"/>
      <c r="D99" s="207"/>
      <c r="E99" s="48"/>
      <c r="F99" s="48"/>
      <c r="G99" s="48"/>
    </row>
    <row r="100" spans="1:7" s="37" customFormat="1" x14ac:dyDescent="0.25">
      <c r="A100" s="13">
        <v>1</v>
      </c>
      <c r="B100" s="50" t="s">
        <v>105</v>
      </c>
      <c r="C100" s="43"/>
      <c r="D100" s="207"/>
      <c r="E100" s="48"/>
      <c r="F100" s="48"/>
      <c r="G100" s="48"/>
    </row>
    <row r="101" spans="1:7" s="37" customFormat="1" ht="30" x14ac:dyDescent="0.25">
      <c r="A101" s="13">
        <v>1</v>
      </c>
      <c r="B101" s="50" t="s">
        <v>106</v>
      </c>
      <c r="C101" s="43"/>
      <c r="D101" s="207"/>
      <c r="E101" s="48"/>
      <c r="F101" s="48"/>
      <c r="G101" s="48"/>
    </row>
    <row r="102" spans="1:7" s="37" customFormat="1" x14ac:dyDescent="0.25">
      <c r="A102" s="13">
        <v>1</v>
      </c>
      <c r="B102" s="50" t="s">
        <v>105</v>
      </c>
      <c r="C102" s="43"/>
      <c r="D102" s="209"/>
      <c r="E102" s="48"/>
      <c r="F102" s="48"/>
      <c r="G102" s="48"/>
    </row>
    <row r="103" spans="1:7" s="37" customFormat="1" ht="30" customHeight="1" x14ac:dyDescent="0.25">
      <c r="A103" s="13">
        <v>1</v>
      </c>
      <c r="B103" s="40" t="s">
        <v>107</v>
      </c>
      <c r="C103" s="43"/>
      <c r="D103" s="144">
        <f>SUM(D104,D105,D107)</f>
        <v>0</v>
      </c>
      <c r="E103" s="48"/>
      <c r="F103" s="48"/>
      <c r="G103" s="48"/>
    </row>
    <row r="104" spans="1:7" s="37" customFormat="1" ht="30" x14ac:dyDescent="0.25">
      <c r="A104" s="13">
        <v>1</v>
      </c>
      <c r="B104" s="50" t="s">
        <v>108</v>
      </c>
      <c r="C104" s="43"/>
      <c r="D104" s="144"/>
      <c r="E104" s="48"/>
      <c r="F104" s="48"/>
      <c r="G104" s="48"/>
    </row>
    <row r="105" spans="1:7" s="37" customFormat="1" ht="45" x14ac:dyDescent="0.25">
      <c r="A105" s="13">
        <v>1</v>
      </c>
      <c r="B105" s="50" t="s">
        <v>109</v>
      </c>
      <c r="C105" s="43"/>
      <c r="D105" s="200"/>
      <c r="E105" s="48"/>
      <c r="F105" s="48"/>
      <c r="G105" s="48"/>
    </row>
    <row r="106" spans="1:7" s="37" customFormat="1" x14ac:dyDescent="0.25">
      <c r="A106" s="13">
        <v>1</v>
      </c>
      <c r="B106" s="50" t="s">
        <v>105</v>
      </c>
      <c r="C106" s="43"/>
      <c r="D106" s="200"/>
      <c r="E106" s="48"/>
      <c r="F106" s="48"/>
      <c r="G106" s="48"/>
    </row>
    <row r="107" spans="1:7" s="37" customFormat="1" ht="45" x14ac:dyDescent="0.25">
      <c r="A107" s="13">
        <v>1</v>
      </c>
      <c r="B107" s="50" t="s">
        <v>110</v>
      </c>
      <c r="C107" s="43"/>
      <c r="D107" s="200"/>
      <c r="E107" s="48"/>
      <c r="F107" s="48"/>
      <c r="G107" s="48"/>
    </row>
    <row r="108" spans="1:7" s="37" customFormat="1" x14ac:dyDescent="0.25">
      <c r="A108" s="13">
        <v>1</v>
      </c>
      <c r="B108" s="50" t="s">
        <v>105</v>
      </c>
      <c r="C108" s="43"/>
      <c r="D108" s="200"/>
      <c r="E108" s="48"/>
      <c r="F108" s="48"/>
      <c r="G108" s="48"/>
    </row>
    <row r="109" spans="1:7" s="37" customFormat="1" ht="31.5" customHeight="1" x14ac:dyDescent="0.25">
      <c r="A109" s="13">
        <v>1</v>
      </c>
      <c r="B109" s="40" t="s">
        <v>111</v>
      </c>
      <c r="C109" s="43"/>
      <c r="D109" s="144"/>
      <c r="E109" s="48"/>
      <c r="F109" s="48"/>
      <c r="G109" s="48"/>
    </row>
    <row r="110" spans="1:7" s="37" customFormat="1" ht="30" x14ac:dyDescent="0.25">
      <c r="A110" s="13">
        <v>1</v>
      </c>
      <c r="B110" s="38" t="s">
        <v>112</v>
      </c>
      <c r="C110" s="43"/>
      <c r="D110" s="144"/>
      <c r="E110" s="48"/>
      <c r="F110" s="48"/>
      <c r="G110" s="48"/>
    </row>
    <row r="111" spans="1:7" s="37" customFormat="1" ht="15.75" customHeight="1" x14ac:dyDescent="0.25">
      <c r="A111" s="13">
        <v>1</v>
      </c>
      <c r="B111" s="40" t="s">
        <v>113</v>
      </c>
      <c r="C111" s="43"/>
      <c r="D111" s="144"/>
      <c r="E111" s="48"/>
      <c r="F111" s="48"/>
      <c r="G111" s="48"/>
    </row>
    <row r="112" spans="1:7" s="37" customFormat="1" ht="15.75" customHeight="1" x14ac:dyDescent="0.25">
      <c r="A112" s="13">
        <v>1</v>
      </c>
      <c r="B112" s="38" t="s">
        <v>114</v>
      </c>
      <c r="C112" s="43"/>
      <c r="D112" s="144"/>
      <c r="E112" s="48"/>
      <c r="F112" s="48"/>
      <c r="G112" s="48"/>
    </row>
    <row r="113" spans="1:7" s="37" customFormat="1" x14ac:dyDescent="0.25">
      <c r="A113" s="13">
        <v>1</v>
      </c>
      <c r="B113" s="42" t="s">
        <v>54</v>
      </c>
      <c r="C113" s="39"/>
      <c r="D113" s="207"/>
      <c r="E113" s="48"/>
      <c r="F113" s="48"/>
      <c r="G113" s="48"/>
    </row>
    <row r="114" spans="1:7" s="37" customFormat="1" x14ac:dyDescent="0.25">
      <c r="A114" s="13">
        <v>1</v>
      </c>
      <c r="B114" s="44" t="s">
        <v>68</v>
      </c>
      <c r="C114" s="39"/>
      <c r="D114" s="209"/>
      <c r="E114" s="48"/>
      <c r="F114" s="48"/>
      <c r="G114" s="48"/>
    </row>
    <row r="115" spans="1:7" s="162" customFormat="1" ht="30" x14ac:dyDescent="0.25">
      <c r="A115" s="13">
        <v>1</v>
      </c>
      <c r="B115" s="42" t="s">
        <v>55</v>
      </c>
      <c r="C115" s="74"/>
      <c r="D115" s="144">
        <v>100</v>
      </c>
      <c r="E115" s="188"/>
      <c r="F115" s="188"/>
      <c r="G115" s="52"/>
    </row>
    <row r="116" spans="1:7" s="37" customFormat="1" ht="15.75" customHeight="1" x14ac:dyDescent="0.25">
      <c r="A116" s="13">
        <v>1</v>
      </c>
      <c r="B116" s="42" t="s">
        <v>115</v>
      </c>
      <c r="C116" s="43"/>
      <c r="D116" s="144"/>
      <c r="E116" s="48"/>
      <c r="F116" s="48"/>
      <c r="G116" s="48"/>
    </row>
    <row r="117" spans="1:7" s="37" customFormat="1" x14ac:dyDescent="0.25">
      <c r="A117" s="13">
        <v>1</v>
      </c>
      <c r="B117" s="53" t="s">
        <v>116</v>
      </c>
      <c r="C117" s="43"/>
      <c r="D117" s="144"/>
      <c r="E117" s="48"/>
      <c r="F117" s="48"/>
      <c r="G117" s="48"/>
    </row>
    <row r="118" spans="1:7" s="37" customFormat="1" x14ac:dyDescent="0.25">
      <c r="A118" s="13">
        <v>1</v>
      </c>
      <c r="B118" s="28" t="s">
        <v>70</v>
      </c>
      <c r="C118" s="43"/>
      <c r="D118" s="151">
        <f>D94+ROUND(D113*3.2,0)+D115</f>
        <v>1633</v>
      </c>
      <c r="E118" s="48"/>
      <c r="F118" s="48"/>
      <c r="G118" s="48"/>
    </row>
    <row r="119" spans="1:7" s="37" customFormat="1" ht="15.75" customHeight="1" x14ac:dyDescent="0.25">
      <c r="A119" s="13">
        <v>1</v>
      </c>
      <c r="B119" s="54" t="s">
        <v>69</v>
      </c>
      <c r="C119" s="43"/>
      <c r="D119" s="151">
        <f>SUM(D92,D118)</f>
        <v>17165.954415954417</v>
      </c>
      <c r="E119" s="48"/>
      <c r="F119" s="48"/>
      <c r="G119" s="48"/>
    </row>
    <row r="120" spans="1:7" s="162" customFormat="1" ht="18.75" customHeight="1" x14ac:dyDescent="0.25">
      <c r="A120" s="13">
        <v>1</v>
      </c>
      <c r="B120" s="59" t="s">
        <v>7</v>
      </c>
      <c r="C120" s="74"/>
      <c r="D120" s="200"/>
      <c r="E120" s="188"/>
      <c r="F120" s="188"/>
      <c r="G120" s="52"/>
    </row>
    <row r="121" spans="1:7" s="162" customFormat="1" ht="16.5" customHeight="1" x14ac:dyDescent="0.25">
      <c r="A121" s="13">
        <v>1</v>
      </c>
      <c r="B121" s="60" t="s">
        <v>19</v>
      </c>
      <c r="C121" s="74"/>
      <c r="D121" s="200"/>
      <c r="E121" s="188"/>
      <c r="F121" s="189"/>
      <c r="G121" s="190"/>
    </row>
    <row r="122" spans="1:7" s="162" customFormat="1" ht="18" customHeight="1" x14ac:dyDescent="0.25">
      <c r="A122" s="13">
        <v>1</v>
      </c>
      <c r="B122" s="66" t="s">
        <v>31</v>
      </c>
      <c r="C122" s="74">
        <v>240</v>
      </c>
      <c r="D122" s="200">
        <f>130-19</f>
        <v>111</v>
      </c>
      <c r="E122" s="210">
        <v>8</v>
      </c>
      <c r="F122" s="24">
        <f>ROUND(G122/C122,0)</f>
        <v>4</v>
      </c>
      <c r="G122" s="52">
        <f>ROUND(D122*E122,0)</f>
        <v>888</v>
      </c>
    </row>
    <row r="123" spans="1:7" s="162" customFormat="1" ht="14.25" customHeight="1" x14ac:dyDescent="0.25">
      <c r="A123" s="13">
        <v>1</v>
      </c>
      <c r="B123" s="66" t="s">
        <v>11</v>
      </c>
      <c r="C123" s="74">
        <v>240</v>
      </c>
      <c r="D123" s="200">
        <v>0</v>
      </c>
      <c r="E123" s="210">
        <v>0</v>
      </c>
      <c r="F123" s="24">
        <f>ROUND(G123/C123,0)</f>
        <v>0</v>
      </c>
      <c r="G123" s="52">
        <f>ROUND(D123*E123,0)</f>
        <v>0</v>
      </c>
    </row>
    <row r="124" spans="1:7" s="162" customFormat="1" ht="21" customHeight="1" x14ac:dyDescent="0.25">
      <c r="A124" s="13">
        <v>1</v>
      </c>
      <c r="B124" s="121" t="s">
        <v>65</v>
      </c>
      <c r="C124" s="74"/>
      <c r="D124" s="211">
        <f>D122+D123</f>
        <v>111</v>
      </c>
      <c r="E124" s="30">
        <f t="shared" ref="E124:E125" si="11">G124/D124</f>
        <v>8</v>
      </c>
      <c r="F124" s="180">
        <f>F122+F123</f>
        <v>4</v>
      </c>
      <c r="G124" s="180">
        <f>G122+G123</f>
        <v>888</v>
      </c>
    </row>
    <row r="125" spans="1:7" s="162" customFormat="1" ht="24.75" customHeight="1" thickBot="1" x14ac:dyDescent="0.3">
      <c r="A125" s="13">
        <v>1</v>
      </c>
      <c r="B125" s="67" t="s">
        <v>52</v>
      </c>
      <c r="C125" s="212"/>
      <c r="D125" s="213">
        <f>D124</f>
        <v>111</v>
      </c>
      <c r="E125" s="30">
        <f t="shared" si="11"/>
        <v>8</v>
      </c>
      <c r="F125" s="214">
        <f t="shared" ref="F125:G125" si="12">F124</f>
        <v>4</v>
      </c>
      <c r="G125" s="214">
        <f t="shared" si="12"/>
        <v>888</v>
      </c>
    </row>
    <row r="126" spans="1:7" s="162" customFormat="1" ht="16.5" customHeight="1" thickBot="1" x14ac:dyDescent="0.3">
      <c r="A126" s="13">
        <v>1</v>
      </c>
      <c r="B126" s="164" t="s">
        <v>10</v>
      </c>
      <c r="C126" s="165"/>
      <c r="D126" s="196"/>
      <c r="E126" s="197"/>
      <c r="F126" s="197"/>
      <c r="G126" s="197"/>
    </row>
  </sheetData>
  <sheetProtection selectLockedCells="1" selectUnlockedCells="1"/>
  <mergeCells count="7">
    <mergeCell ref="F1:G3"/>
    <mergeCell ref="B4:G5"/>
    <mergeCell ref="D7:D9"/>
    <mergeCell ref="F7:F9"/>
    <mergeCell ref="G7:G9"/>
    <mergeCell ref="C7:C9"/>
    <mergeCell ref="E7:E9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0"/>
  <sheetViews>
    <sheetView tabSelected="1" zoomScale="90" zoomScaleNormal="90" zoomScaleSheetLayoutView="70" workbookViewId="0">
      <pane xSplit="2" ySplit="7" topLeftCell="C121" activePane="bottomRight" state="frozen"/>
      <selection activeCell="A32" sqref="A32"/>
      <selection pane="topRight" activeCell="A32" sqref="A32"/>
      <selection pane="bottomLeft" activeCell="A32" sqref="A32"/>
      <selection pane="bottomRight" activeCell="D132" sqref="D132"/>
    </sheetView>
  </sheetViews>
  <sheetFormatPr defaultColWidth="9.140625" defaultRowHeight="15" x14ac:dyDescent="0.25"/>
  <cols>
    <col min="1" max="1" width="3" style="1" customWidth="1"/>
    <col min="2" max="2" width="47.85546875" style="137" customWidth="1"/>
    <col min="3" max="3" width="11.140625" style="137" customWidth="1"/>
    <col min="4" max="4" width="13.85546875" style="137" customWidth="1"/>
    <col min="5" max="5" width="13.5703125" style="1" customWidth="1"/>
    <col min="6" max="6" width="13" style="1" bestFit="1" customWidth="1"/>
    <col min="7" max="7" width="12.140625" style="1" customWidth="1"/>
    <col min="8" max="8" width="13" style="7" customWidth="1"/>
    <col min="9" max="16384" width="9.140625" style="1"/>
  </cols>
  <sheetData>
    <row r="1" spans="1:9" s="2" customFormat="1" ht="126" hidden="1" x14ac:dyDescent="0.25">
      <c r="B1" s="3"/>
      <c r="C1" s="4"/>
      <c r="D1" s="4"/>
      <c r="F1" s="5" t="s">
        <v>133</v>
      </c>
      <c r="H1" s="6"/>
    </row>
    <row r="2" spans="1:9" s="2" customFormat="1" ht="14.25" customHeight="1" x14ac:dyDescent="0.25">
      <c r="B2" s="311" t="s">
        <v>125</v>
      </c>
      <c r="C2" s="312"/>
      <c r="D2" s="312"/>
      <c r="E2" s="312"/>
      <c r="F2" s="312"/>
      <c r="G2" s="312"/>
      <c r="H2" s="6"/>
    </row>
    <row r="3" spans="1:9" ht="27" customHeight="1" thickBot="1" x14ac:dyDescent="0.3">
      <c r="B3" s="313"/>
      <c r="C3" s="313"/>
      <c r="D3" s="313"/>
      <c r="E3" s="313"/>
      <c r="F3" s="313"/>
      <c r="G3" s="313"/>
    </row>
    <row r="4" spans="1:9" ht="34.5" customHeight="1" x14ac:dyDescent="0.3">
      <c r="B4" s="8" t="s">
        <v>84</v>
      </c>
      <c r="C4" s="302" t="s">
        <v>1</v>
      </c>
      <c r="D4" s="314" t="s">
        <v>124</v>
      </c>
      <c r="E4" s="308" t="s">
        <v>0</v>
      </c>
      <c r="F4" s="302" t="s">
        <v>2</v>
      </c>
      <c r="G4" s="305" t="s">
        <v>94</v>
      </c>
    </row>
    <row r="5" spans="1:9" ht="15.75" customHeight="1" x14ac:dyDescent="0.3">
      <c r="B5" s="9"/>
      <c r="C5" s="303"/>
      <c r="D5" s="315"/>
      <c r="E5" s="309"/>
      <c r="F5" s="303"/>
      <c r="G5" s="306"/>
    </row>
    <row r="6" spans="1:9" ht="24" customHeight="1" thickBot="1" x14ac:dyDescent="0.3">
      <c r="B6" s="10" t="s">
        <v>3</v>
      </c>
      <c r="C6" s="304"/>
      <c r="D6" s="316"/>
      <c r="E6" s="310"/>
      <c r="F6" s="304"/>
      <c r="G6" s="307"/>
      <c r="H6" s="11"/>
      <c r="I6" s="12"/>
    </row>
    <row r="7" spans="1:9" s="13" customFormat="1" ht="15.75" thickBot="1" x14ac:dyDescent="0.3">
      <c r="B7" s="14">
        <v>1</v>
      </c>
      <c r="C7" s="15">
        <v>2</v>
      </c>
      <c r="D7" s="15">
        <v>3</v>
      </c>
      <c r="E7" s="16">
        <v>4</v>
      </c>
      <c r="F7" s="16">
        <v>5</v>
      </c>
      <c r="G7" s="16">
        <v>6</v>
      </c>
      <c r="H7" s="17"/>
    </row>
    <row r="8" spans="1:9" ht="13.5" customHeight="1" x14ac:dyDescent="0.25">
      <c r="A8" s="18">
        <v>1</v>
      </c>
      <c r="B8" s="19"/>
      <c r="C8" s="20"/>
      <c r="D8" s="21"/>
      <c r="E8" s="21"/>
      <c r="F8" s="21"/>
      <c r="G8" s="21"/>
    </row>
    <row r="9" spans="1:9" ht="32.25" customHeight="1" x14ac:dyDescent="0.25">
      <c r="A9" s="18">
        <v>1</v>
      </c>
      <c r="B9" s="22" t="s">
        <v>46</v>
      </c>
      <c r="C9" s="23"/>
      <c r="D9" s="24"/>
      <c r="E9" s="24"/>
      <c r="F9" s="24"/>
      <c r="G9" s="24"/>
    </row>
    <row r="10" spans="1:9" x14ac:dyDescent="0.25">
      <c r="A10" s="18">
        <v>1</v>
      </c>
      <c r="B10" s="25" t="s">
        <v>4</v>
      </c>
      <c r="C10" s="23"/>
      <c r="D10" s="24"/>
      <c r="E10" s="24"/>
      <c r="F10" s="24"/>
      <c r="G10" s="24"/>
    </row>
    <row r="11" spans="1:9" x14ac:dyDescent="0.25">
      <c r="A11" s="18">
        <v>1</v>
      </c>
      <c r="B11" s="26" t="s">
        <v>20</v>
      </c>
      <c r="C11" s="23">
        <v>340</v>
      </c>
      <c r="D11" s="24">
        <v>1746</v>
      </c>
      <c r="E11" s="27">
        <v>11</v>
      </c>
      <c r="F11" s="24">
        <f t="shared" ref="F11:F19" si="0">ROUND(G11/C11,0)</f>
        <v>56</v>
      </c>
      <c r="G11" s="24">
        <f t="shared" ref="G11:G19" si="1">ROUND(D11*E11,0)</f>
        <v>19206</v>
      </c>
    </row>
    <row r="12" spans="1:9" x14ac:dyDescent="0.25">
      <c r="A12" s="18">
        <v>1</v>
      </c>
      <c r="B12" s="26" t="s">
        <v>11</v>
      </c>
      <c r="C12" s="23">
        <v>340</v>
      </c>
      <c r="D12" s="24">
        <v>1608</v>
      </c>
      <c r="E12" s="27">
        <v>9</v>
      </c>
      <c r="F12" s="24">
        <f t="shared" si="0"/>
        <v>43</v>
      </c>
      <c r="G12" s="24">
        <f t="shared" si="1"/>
        <v>14472</v>
      </c>
    </row>
    <row r="13" spans="1:9" x14ac:dyDescent="0.25">
      <c r="A13" s="18">
        <v>1</v>
      </c>
      <c r="B13" s="26" t="s">
        <v>24</v>
      </c>
      <c r="C13" s="23">
        <v>270</v>
      </c>
      <c r="D13" s="24">
        <v>1940</v>
      </c>
      <c r="E13" s="27">
        <v>8</v>
      </c>
      <c r="F13" s="24">
        <f t="shared" si="0"/>
        <v>57</v>
      </c>
      <c r="G13" s="24">
        <f t="shared" si="1"/>
        <v>15520</v>
      </c>
    </row>
    <row r="14" spans="1:9" x14ac:dyDescent="0.25">
      <c r="A14" s="18">
        <v>1</v>
      </c>
      <c r="B14" s="26" t="s">
        <v>12</v>
      </c>
      <c r="C14" s="23">
        <v>340</v>
      </c>
      <c r="D14" s="24">
        <f>1909+1</f>
        <v>1910</v>
      </c>
      <c r="E14" s="27">
        <v>10</v>
      </c>
      <c r="F14" s="24">
        <f t="shared" si="0"/>
        <v>56</v>
      </c>
      <c r="G14" s="24">
        <f t="shared" si="1"/>
        <v>19100</v>
      </c>
    </row>
    <row r="15" spans="1:9" x14ac:dyDescent="0.25">
      <c r="A15" s="18">
        <v>1</v>
      </c>
      <c r="B15" s="26" t="s">
        <v>22</v>
      </c>
      <c r="C15" s="23">
        <v>340</v>
      </c>
      <c r="D15" s="24">
        <v>2468</v>
      </c>
      <c r="E15" s="27">
        <v>6.5</v>
      </c>
      <c r="F15" s="24">
        <f t="shared" si="0"/>
        <v>47</v>
      </c>
      <c r="G15" s="24">
        <f t="shared" si="1"/>
        <v>16042</v>
      </c>
    </row>
    <row r="16" spans="1:9" x14ac:dyDescent="0.25">
      <c r="A16" s="18">
        <v>1</v>
      </c>
      <c r="B16" s="26" t="s">
        <v>47</v>
      </c>
      <c r="C16" s="23">
        <v>340</v>
      </c>
      <c r="D16" s="24">
        <v>2660</v>
      </c>
      <c r="E16" s="27">
        <v>10</v>
      </c>
      <c r="F16" s="24">
        <f t="shared" si="0"/>
        <v>78</v>
      </c>
      <c r="G16" s="24">
        <f t="shared" si="1"/>
        <v>26600</v>
      </c>
    </row>
    <row r="17" spans="1:9" x14ac:dyDescent="0.25">
      <c r="A17" s="18">
        <v>1</v>
      </c>
      <c r="B17" s="26" t="s">
        <v>13</v>
      </c>
      <c r="C17" s="23">
        <v>340</v>
      </c>
      <c r="D17" s="24">
        <v>997</v>
      </c>
      <c r="E17" s="27">
        <v>10.6</v>
      </c>
      <c r="F17" s="24">
        <f t="shared" si="0"/>
        <v>31</v>
      </c>
      <c r="G17" s="24">
        <f t="shared" si="1"/>
        <v>10568</v>
      </c>
    </row>
    <row r="18" spans="1:9" x14ac:dyDescent="0.25">
      <c r="A18" s="18">
        <v>1</v>
      </c>
      <c r="B18" s="26" t="s">
        <v>14</v>
      </c>
      <c r="C18" s="23">
        <v>340</v>
      </c>
      <c r="D18" s="24">
        <v>725</v>
      </c>
      <c r="E18" s="27">
        <v>13</v>
      </c>
      <c r="F18" s="24">
        <f t="shared" si="0"/>
        <v>28</v>
      </c>
      <c r="G18" s="24">
        <f t="shared" si="1"/>
        <v>9425</v>
      </c>
    </row>
    <row r="19" spans="1:9" x14ac:dyDescent="0.25">
      <c r="A19" s="18">
        <v>1</v>
      </c>
      <c r="B19" s="26" t="s">
        <v>15</v>
      </c>
      <c r="C19" s="23">
        <v>340</v>
      </c>
      <c r="D19" s="24">
        <f>838-23</f>
        <v>815</v>
      </c>
      <c r="E19" s="27">
        <v>6</v>
      </c>
      <c r="F19" s="24">
        <f t="shared" si="0"/>
        <v>14</v>
      </c>
      <c r="G19" s="24">
        <f t="shared" si="1"/>
        <v>4890</v>
      </c>
    </row>
    <row r="20" spans="1:9" x14ac:dyDescent="0.25">
      <c r="A20" s="18">
        <v>1</v>
      </c>
      <c r="B20" s="28" t="s">
        <v>5</v>
      </c>
      <c r="C20" s="23"/>
      <c r="D20" s="29">
        <f>SUM(D11:D19)</f>
        <v>14869</v>
      </c>
      <c r="E20" s="30">
        <f>G20/D20</f>
        <v>9.1346425448920581</v>
      </c>
      <c r="F20" s="29">
        <f>SUM(F11:F19)</f>
        <v>410</v>
      </c>
      <c r="G20" s="31">
        <f>SUM(G11:G19)</f>
        <v>135823</v>
      </c>
      <c r="I20" s="32"/>
    </row>
    <row r="21" spans="1:9" s="37" customFormat="1" ht="18.75" customHeight="1" x14ac:dyDescent="0.25">
      <c r="A21" s="18">
        <v>1</v>
      </c>
      <c r="B21" s="33" t="s">
        <v>95</v>
      </c>
      <c r="C21" s="33"/>
      <c r="D21" s="34"/>
      <c r="E21" s="35"/>
      <c r="F21" s="35"/>
      <c r="G21" s="35"/>
      <c r="H21" s="36"/>
    </row>
    <row r="22" spans="1:9" s="37" customFormat="1" x14ac:dyDescent="0.25">
      <c r="A22" s="18">
        <v>1</v>
      </c>
      <c r="B22" s="38" t="s">
        <v>136</v>
      </c>
      <c r="C22" s="39"/>
      <c r="D22" s="35">
        <f>SUM(D23,D24,D25,D26)</f>
        <v>41045</v>
      </c>
      <c r="E22" s="35"/>
      <c r="F22" s="35"/>
      <c r="G22" s="35"/>
      <c r="H22" s="36"/>
    </row>
    <row r="23" spans="1:9" s="37" customFormat="1" x14ac:dyDescent="0.25">
      <c r="A23" s="18">
        <v>1</v>
      </c>
      <c r="B23" s="40" t="s">
        <v>96</v>
      </c>
      <c r="C23" s="39"/>
      <c r="D23" s="35"/>
      <c r="E23" s="35"/>
      <c r="F23" s="35"/>
      <c r="G23" s="35"/>
      <c r="H23" s="36"/>
    </row>
    <row r="24" spans="1:9" s="37" customFormat="1" ht="17.25" customHeight="1" x14ac:dyDescent="0.25">
      <c r="A24" s="18">
        <v>1</v>
      </c>
      <c r="B24" s="40" t="s">
        <v>97</v>
      </c>
      <c r="C24" s="39"/>
      <c r="D24" s="24">
        <v>21800</v>
      </c>
      <c r="E24" s="35"/>
      <c r="F24" s="35"/>
      <c r="G24" s="35"/>
      <c r="H24" s="36"/>
    </row>
    <row r="25" spans="1:9" s="37" customFormat="1" ht="30" x14ac:dyDescent="0.25">
      <c r="A25" s="18">
        <v>1</v>
      </c>
      <c r="B25" s="40" t="s">
        <v>98</v>
      </c>
      <c r="C25" s="39"/>
      <c r="D25" s="24"/>
      <c r="E25" s="35"/>
      <c r="F25" s="35"/>
      <c r="G25" s="35"/>
      <c r="H25" s="36"/>
    </row>
    <row r="26" spans="1:9" s="37" customFormat="1" x14ac:dyDescent="0.25">
      <c r="A26" s="18">
        <v>1</v>
      </c>
      <c r="B26" s="38" t="s">
        <v>99</v>
      </c>
      <c r="C26" s="39"/>
      <c r="D26" s="24">
        <v>19245</v>
      </c>
      <c r="E26" s="35"/>
      <c r="F26" s="35"/>
      <c r="G26" s="35"/>
      <c r="H26" s="36"/>
    </row>
    <row r="27" spans="1:9" s="37" customFormat="1" ht="45" x14ac:dyDescent="0.25">
      <c r="A27" s="18">
        <v>1</v>
      </c>
      <c r="B27" s="38" t="s">
        <v>134</v>
      </c>
      <c r="C27" s="39"/>
      <c r="D27" s="41">
        <v>4986</v>
      </c>
      <c r="E27" s="35"/>
      <c r="F27" s="35"/>
      <c r="G27" s="35"/>
      <c r="H27" s="36"/>
    </row>
    <row r="28" spans="1:9" x14ac:dyDescent="0.25">
      <c r="A28" s="18">
        <v>1</v>
      </c>
      <c r="B28" s="42" t="s">
        <v>54</v>
      </c>
      <c r="C28" s="43"/>
      <c r="D28" s="41">
        <v>68996</v>
      </c>
      <c r="E28" s="24"/>
      <c r="F28" s="24"/>
      <c r="G28" s="24"/>
    </row>
    <row r="29" spans="1:9" s="37" customFormat="1" x14ac:dyDescent="0.25">
      <c r="A29" s="18">
        <v>1</v>
      </c>
      <c r="B29" s="44" t="s">
        <v>68</v>
      </c>
      <c r="C29" s="45"/>
      <c r="D29" s="24"/>
      <c r="E29" s="35"/>
      <c r="F29" s="35"/>
      <c r="G29" s="35"/>
      <c r="H29" s="36"/>
    </row>
    <row r="30" spans="1:9" s="37" customFormat="1" ht="15.75" customHeight="1" x14ac:dyDescent="0.25">
      <c r="A30" s="18">
        <v>1</v>
      </c>
      <c r="B30" s="46" t="s">
        <v>100</v>
      </c>
      <c r="C30" s="47"/>
      <c r="D30" s="39">
        <f>D22+ROUND(D28*3.2,0)</f>
        <v>261832</v>
      </c>
      <c r="E30" s="48"/>
      <c r="F30" s="48"/>
      <c r="G30" s="49"/>
      <c r="H30" s="36"/>
    </row>
    <row r="31" spans="1:9" s="37" customFormat="1" ht="15.75" customHeight="1" x14ac:dyDescent="0.25">
      <c r="A31" s="18">
        <v>1</v>
      </c>
      <c r="B31" s="33" t="s">
        <v>71</v>
      </c>
      <c r="C31" s="43"/>
      <c r="D31" s="24"/>
      <c r="E31" s="48"/>
      <c r="F31" s="48"/>
      <c r="G31" s="49"/>
      <c r="H31" s="36"/>
    </row>
    <row r="32" spans="1:9" s="37" customFormat="1" ht="15.75" customHeight="1" x14ac:dyDescent="0.25">
      <c r="A32" s="18">
        <v>1</v>
      </c>
      <c r="B32" s="38" t="s">
        <v>56</v>
      </c>
      <c r="C32" s="43"/>
      <c r="D32" s="24">
        <f>SUM(D33,D34,D41,D47,D48,D49,D50)</f>
        <v>21569</v>
      </c>
      <c r="E32" s="48"/>
      <c r="F32" s="48"/>
      <c r="G32" s="49"/>
      <c r="H32" s="36"/>
    </row>
    <row r="33" spans="1:8" s="37" customFormat="1" ht="15.75" customHeight="1" x14ac:dyDescent="0.25">
      <c r="A33" s="18">
        <v>1</v>
      </c>
      <c r="B33" s="38" t="s">
        <v>96</v>
      </c>
      <c r="C33" s="43"/>
      <c r="D33" s="24"/>
      <c r="E33" s="48"/>
      <c r="F33" s="48"/>
      <c r="G33" s="49"/>
      <c r="H33" s="36"/>
    </row>
    <row r="34" spans="1:8" s="37" customFormat="1" ht="15.75" customHeight="1" x14ac:dyDescent="0.25">
      <c r="A34" s="18">
        <v>1</v>
      </c>
      <c r="B34" s="40" t="s">
        <v>101</v>
      </c>
      <c r="C34" s="43"/>
      <c r="D34" s="24">
        <f>D35+D36+D37+D39</f>
        <v>17727</v>
      </c>
      <c r="E34" s="48"/>
      <c r="F34" s="48"/>
      <c r="G34" s="49"/>
      <c r="H34" s="36"/>
    </row>
    <row r="35" spans="1:8" s="37" customFormat="1" ht="19.5" customHeight="1" x14ac:dyDescent="0.25">
      <c r="A35" s="18">
        <v>1</v>
      </c>
      <c r="B35" s="50" t="s">
        <v>102</v>
      </c>
      <c r="C35" s="43"/>
      <c r="D35" s="35">
        <v>13636</v>
      </c>
      <c r="E35" s="48"/>
      <c r="F35" s="48"/>
      <c r="G35" s="49"/>
      <c r="H35" s="36"/>
    </row>
    <row r="36" spans="1:8" s="37" customFormat="1" ht="15.75" customHeight="1" x14ac:dyDescent="0.25">
      <c r="A36" s="18">
        <v>1</v>
      </c>
      <c r="B36" s="50" t="s">
        <v>103</v>
      </c>
      <c r="C36" s="43"/>
      <c r="D36" s="35">
        <v>4091</v>
      </c>
      <c r="E36" s="48"/>
      <c r="F36" s="48"/>
      <c r="G36" s="49"/>
      <c r="H36" s="36"/>
    </row>
    <row r="37" spans="1:8" s="37" customFormat="1" ht="30.75" customHeight="1" x14ac:dyDescent="0.25">
      <c r="A37" s="18">
        <v>1</v>
      </c>
      <c r="B37" s="50" t="s">
        <v>104</v>
      </c>
      <c r="C37" s="43"/>
      <c r="D37" s="35"/>
      <c r="E37" s="48"/>
      <c r="F37" s="48"/>
      <c r="G37" s="49"/>
      <c r="H37" s="36"/>
    </row>
    <row r="38" spans="1:8" s="37" customFormat="1" x14ac:dyDescent="0.25">
      <c r="A38" s="18">
        <v>1</v>
      </c>
      <c r="B38" s="50" t="s">
        <v>105</v>
      </c>
      <c r="C38" s="43"/>
      <c r="D38" s="35"/>
      <c r="E38" s="48"/>
      <c r="F38" s="48"/>
      <c r="G38" s="49"/>
      <c r="H38" s="36"/>
    </row>
    <row r="39" spans="1:8" s="37" customFormat="1" ht="30" x14ac:dyDescent="0.25">
      <c r="A39" s="18">
        <v>1</v>
      </c>
      <c r="B39" s="50" t="s">
        <v>106</v>
      </c>
      <c r="C39" s="43"/>
      <c r="D39" s="35"/>
      <c r="E39" s="48"/>
      <c r="F39" s="48"/>
      <c r="G39" s="49"/>
      <c r="H39" s="36"/>
    </row>
    <row r="40" spans="1:8" s="37" customFormat="1" x14ac:dyDescent="0.25">
      <c r="A40" s="18">
        <v>1</v>
      </c>
      <c r="B40" s="50" t="s">
        <v>105</v>
      </c>
      <c r="C40" s="43"/>
      <c r="D40" s="51"/>
      <c r="E40" s="48"/>
      <c r="F40" s="48"/>
      <c r="G40" s="49"/>
      <c r="H40" s="36"/>
    </row>
    <row r="41" spans="1:8" s="37" customFormat="1" ht="30" customHeight="1" x14ac:dyDescent="0.25">
      <c r="A41" s="18">
        <v>1</v>
      </c>
      <c r="B41" s="40" t="s">
        <v>107</v>
      </c>
      <c r="C41" s="43"/>
      <c r="D41" s="24">
        <f>SUM(D42,D43,D45)</f>
        <v>800</v>
      </c>
      <c r="E41" s="48"/>
      <c r="F41" s="48"/>
      <c r="G41" s="49"/>
      <c r="H41" s="36"/>
    </row>
    <row r="42" spans="1:8" s="37" customFormat="1" ht="30" x14ac:dyDescent="0.25">
      <c r="A42" s="18">
        <v>1</v>
      </c>
      <c r="B42" s="50" t="s">
        <v>108</v>
      </c>
      <c r="C42" s="43"/>
      <c r="D42" s="24">
        <v>800</v>
      </c>
      <c r="E42" s="48"/>
      <c r="F42" s="48"/>
      <c r="G42" s="49"/>
      <c r="H42" s="36"/>
    </row>
    <row r="43" spans="1:8" s="37" customFormat="1" ht="45" x14ac:dyDescent="0.25">
      <c r="A43" s="18">
        <v>1</v>
      </c>
      <c r="B43" s="50" t="s">
        <v>109</v>
      </c>
      <c r="C43" s="43"/>
      <c r="D43" s="52"/>
      <c r="E43" s="48"/>
      <c r="F43" s="48"/>
      <c r="G43" s="49"/>
      <c r="H43" s="36"/>
    </row>
    <row r="44" spans="1:8" s="37" customFormat="1" x14ac:dyDescent="0.25">
      <c r="A44" s="18">
        <v>1</v>
      </c>
      <c r="B44" s="50" t="s">
        <v>105</v>
      </c>
      <c r="C44" s="43"/>
      <c r="D44" s="52"/>
      <c r="E44" s="48"/>
      <c r="F44" s="48"/>
      <c r="G44" s="49"/>
      <c r="H44" s="36"/>
    </row>
    <row r="45" spans="1:8" s="37" customFormat="1" ht="45" x14ac:dyDescent="0.25">
      <c r="A45" s="18">
        <v>1</v>
      </c>
      <c r="B45" s="50" t="s">
        <v>110</v>
      </c>
      <c r="C45" s="43"/>
      <c r="D45" s="52"/>
      <c r="E45" s="48"/>
      <c r="F45" s="48"/>
      <c r="G45" s="49"/>
      <c r="H45" s="36"/>
    </row>
    <row r="46" spans="1:8" s="37" customFormat="1" x14ac:dyDescent="0.25">
      <c r="A46" s="18">
        <v>1</v>
      </c>
      <c r="B46" s="50" t="s">
        <v>105</v>
      </c>
      <c r="C46" s="43"/>
      <c r="D46" s="52"/>
      <c r="E46" s="48"/>
      <c r="F46" s="48"/>
      <c r="G46" s="49"/>
      <c r="H46" s="36"/>
    </row>
    <row r="47" spans="1:8" s="37" customFormat="1" ht="31.5" customHeight="1" x14ac:dyDescent="0.25">
      <c r="A47" s="18">
        <v>1</v>
      </c>
      <c r="B47" s="40" t="s">
        <v>111</v>
      </c>
      <c r="C47" s="43"/>
      <c r="D47" s="24"/>
      <c r="E47" s="48"/>
      <c r="F47" s="48"/>
      <c r="G47" s="49"/>
      <c r="H47" s="36"/>
    </row>
    <row r="48" spans="1:8" s="37" customFormat="1" ht="30" x14ac:dyDescent="0.25">
      <c r="A48" s="18">
        <v>1</v>
      </c>
      <c r="B48" s="38" t="s">
        <v>112</v>
      </c>
      <c r="C48" s="43"/>
      <c r="D48" s="24"/>
      <c r="E48" s="48"/>
      <c r="F48" s="48"/>
      <c r="G48" s="49"/>
      <c r="H48" s="36"/>
    </row>
    <row r="49" spans="1:10" s="37" customFormat="1" ht="15.75" customHeight="1" x14ac:dyDescent="0.25">
      <c r="A49" s="18">
        <v>1</v>
      </c>
      <c r="B49" s="40" t="s">
        <v>113</v>
      </c>
      <c r="C49" s="43"/>
      <c r="D49" s="24"/>
      <c r="E49" s="48"/>
      <c r="F49" s="48"/>
      <c r="G49" s="49"/>
      <c r="H49" s="36"/>
    </row>
    <row r="50" spans="1:10" s="37" customFormat="1" ht="15.75" customHeight="1" x14ac:dyDescent="0.25">
      <c r="A50" s="18">
        <v>1</v>
      </c>
      <c r="B50" s="38" t="s">
        <v>114</v>
      </c>
      <c r="C50" s="43"/>
      <c r="D50" s="24">
        <v>3042</v>
      </c>
      <c r="E50" s="48"/>
      <c r="F50" s="48"/>
      <c r="G50" s="49"/>
      <c r="H50" s="36"/>
    </row>
    <row r="51" spans="1:10" s="37" customFormat="1" x14ac:dyDescent="0.25">
      <c r="A51" s="18">
        <v>1</v>
      </c>
      <c r="B51" s="42" t="s">
        <v>54</v>
      </c>
      <c r="C51" s="39"/>
      <c r="D51" s="35">
        <v>400</v>
      </c>
      <c r="E51" s="48"/>
      <c r="F51" s="48"/>
      <c r="G51" s="49"/>
      <c r="H51" s="36"/>
    </row>
    <row r="52" spans="1:10" s="37" customFormat="1" x14ac:dyDescent="0.25">
      <c r="A52" s="18">
        <v>1</v>
      </c>
      <c r="B52" s="44" t="s">
        <v>68</v>
      </c>
      <c r="C52" s="39"/>
      <c r="D52" s="51"/>
      <c r="E52" s="48"/>
      <c r="F52" s="48"/>
      <c r="G52" s="49"/>
      <c r="H52" s="36"/>
    </row>
    <row r="53" spans="1:10" ht="30" x14ac:dyDescent="0.25">
      <c r="A53" s="18">
        <v>1</v>
      </c>
      <c r="B53" s="42" t="s">
        <v>55</v>
      </c>
      <c r="C53" s="43"/>
      <c r="D53" s="24">
        <v>29996</v>
      </c>
      <c r="E53" s="24"/>
      <c r="F53" s="24"/>
      <c r="G53" s="24"/>
    </row>
    <row r="54" spans="1:10" x14ac:dyDescent="0.25">
      <c r="A54" s="18">
        <v>1</v>
      </c>
      <c r="B54" s="42" t="s">
        <v>115</v>
      </c>
      <c r="C54" s="43"/>
      <c r="D54" s="24">
        <v>12364.4</v>
      </c>
      <c r="E54" s="24"/>
      <c r="F54" s="24"/>
      <c r="G54" s="24"/>
    </row>
    <row r="55" spans="1:10" x14ac:dyDescent="0.25">
      <c r="A55" s="18">
        <v>1</v>
      </c>
      <c r="B55" s="53" t="s">
        <v>116</v>
      </c>
      <c r="C55" s="43"/>
      <c r="D55" s="24">
        <v>8485.6</v>
      </c>
      <c r="E55" s="24"/>
      <c r="F55" s="24"/>
      <c r="G55" s="24"/>
    </row>
    <row r="56" spans="1:10" x14ac:dyDescent="0.25">
      <c r="A56" s="18">
        <v>1</v>
      </c>
      <c r="B56" s="28" t="s">
        <v>70</v>
      </c>
      <c r="C56" s="43"/>
      <c r="D56" s="29">
        <f>D32+ROUND(D51*3.2,0)+D53</f>
        <v>52845</v>
      </c>
      <c r="E56" s="24"/>
      <c r="F56" s="24"/>
      <c r="G56" s="24"/>
    </row>
    <row r="57" spans="1:10" ht="19.5" customHeight="1" x14ac:dyDescent="0.25">
      <c r="A57" s="18">
        <v>1</v>
      </c>
      <c r="B57" s="54" t="s">
        <v>69</v>
      </c>
      <c r="C57" s="43"/>
      <c r="D57" s="29">
        <f>SUM(D30,D56)</f>
        <v>314677</v>
      </c>
      <c r="E57" s="24"/>
      <c r="F57" s="24"/>
      <c r="G57" s="24"/>
      <c r="I57" s="55"/>
      <c r="J57" s="55"/>
    </row>
    <row r="58" spans="1:10" x14ac:dyDescent="0.25">
      <c r="A58" s="18">
        <v>1</v>
      </c>
      <c r="B58" s="56" t="s">
        <v>57</v>
      </c>
      <c r="C58" s="43"/>
      <c r="D58" s="29"/>
      <c r="E58" s="24"/>
      <c r="F58" s="24"/>
      <c r="G58" s="24"/>
    </row>
    <row r="59" spans="1:10" x14ac:dyDescent="0.25">
      <c r="A59" s="18">
        <v>1</v>
      </c>
      <c r="B59" s="57" t="s">
        <v>18</v>
      </c>
      <c r="C59" s="43"/>
      <c r="D59" s="24">
        <v>1100</v>
      </c>
      <c r="E59" s="24"/>
      <c r="F59" s="24"/>
      <c r="G59" s="24"/>
    </row>
    <row r="60" spans="1:10" ht="30" x14ac:dyDescent="0.25">
      <c r="A60" s="18">
        <v>1</v>
      </c>
      <c r="B60" s="58" t="s">
        <v>120</v>
      </c>
      <c r="C60" s="43"/>
      <c r="D60" s="24">
        <v>500</v>
      </c>
      <c r="E60" s="24"/>
      <c r="F60" s="24"/>
      <c r="G60" s="24"/>
    </row>
    <row r="61" spans="1:10" x14ac:dyDescent="0.25">
      <c r="A61" s="18">
        <v>1</v>
      </c>
      <c r="B61" s="58" t="s">
        <v>117</v>
      </c>
      <c r="C61" s="43"/>
      <c r="D61" s="24">
        <v>600</v>
      </c>
      <c r="E61" s="24"/>
      <c r="F61" s="24"/>
      <c r="G61" s="24"/>
    </row>
    <row r="62" spans="1:10" x14ac:dyDescent="0.25">
      <c r="A62" s="18">
        <v>1</v>
      </c>
      <c r="B62" s="59" t="s">
        <v>7</v>
      </c>
      <c r="C62" s="23"/>
      <c r="D62" s="24"/>
      <c r="E62" s="24"/>
      <c r="F62" s="24"/>
      <c r="G62" s="24"/>
    </row>
    <row r="63" spans="1:10" x14ac:dyDescent="0.25">
      <c r="A63" s="18">
        <v>1</v>
      </c>
      <c r="B63" s="60" t="s">
        <v>63</v>
      </c>
      <c r="C63" s="23"/>
      <c r="D63" s="24"/>
      <c r="E63" s="24"/>
      <c r="F63" s="24"/>
      <c r="G63" s="24"/>
    </row>
    <row r="64" spans="1:10" x14ac:dyDescent="0.25">
      <c r="A64" s="18">
        <v>1</v>
      </c>
      <c r="B64" s="26" t="s">
        <v>14</v>
      </c>
      <c r="C64" s="23">
        <v>300</v>
      </c>
      <c r="D64" s="61">
        <v>31</v>
      </c>
      <c r="E64" s="27">
        <v>9.8000000000000007</v>
      </c>
      <c r="F64" s="24">
        <f t="shared" ref="F64:F71" si="2">ROUND(G64/C64,0)</f>
        <v>1</v>
      </c>
      <c r="G64" s="24">
        <f t="shared" ref="G64:G71" si="3">ROUND(D64*E64,0)</f>
        <v>304</v>
      </c>
    </row>
    <row r="65" spans="1:8" x14ac:dyDescent="0.25">
      <c r="A65" s="18">
        <v>1</v>
      </c>
      <c r="B65" s="26" t="s">
        <v>12</v>
      </c>
      <c r="C65" s="23">
        <v>300</v>
      </c>
      <c r="D65" s="61">
        <v>68</v>
      </c>
      <c r="E65" s="27">
        <v>8.3000000000000007</v>
      </c>
      <c r="F65" s="24">
        <f t="shared" si="2"/>
        <v>2</v>
      </c>
      <c r="G65" s="24">
        <f t="shared" si="3"/>
        <v>564</v>
      </c>
    </row>
    <row r="66" spans="1:8" x14ac:dyDescent="0.25">
      <c r="A66" s="18">
        <v>1</v>
      </c>
      <c r="B66" s="26" t="s">
        <v>47</v>
      </c>
      <c r="C66" s="23">
        <v>300</v>
      </c>
      <c r="D66" s="61">
        <v>156</v>
      </c>
      <c r="E66" s="27">
        <v>8</v>
      </c>
      <c r="F66" s="24">
        <f t="shared" si="2"/>
        <v>4</v>
      </c>
      <c r="G66" s="24">
        <f t="shared" si="3"/>
        <v>1248</v>
      </c>
    </row>
    <row r="67" spans="1:8" x14ac:dyDescent="0.25">
      <c r="A67" s="18">
        <v>1</v>
      </c>
      <c r="B67" s="26" t="s">
        <v>13</v>
      </c>
      <c r="C67" s="23">
        <v>300</v>
      </c>
      <c r="D67" s="61">
        <v>70</v>
      </c>
      <c r="E67" s="27">
        <v>9.1</v>
      </c>
      <c r="F67" s="24">
        <f t="shared" si="2"/>
        <v>2</v>
      </c>
      <c r="G67" s="24">
        <f t="shared" si="3"/>
        <v>637</v>
      </c>
    </row>
    <row r="68" spans="1:8" x14ac:dyDescent="0.25">
      <c r="A68" s="18">
        <v>1</v>
      </c>
      <c r="B68" s="26" t="s">
        <v>11</v>
      </c>
      <c r="C68" s="23">
        <v>300</v>
      </c>
      <c r="D68" s="23">
        <v>57</v>
      </c>
      <c r="E68" s="27">
        <v>10.4</v>
      </c>
      <c r="F68" s="24">
        <f t="shared" si="2"/>
        <v>2</v>
      </c>
      <c r="G68" s="24">
        <f t="shared" si="3"/>
        <v>593</v>
      </c>
    </row>
    <row r="69" spans="1:8" x14ac:dyDescent="0.25">
      <c r="A69" s="18">
        <v>1</v>
      </c>
      <c r="B69" s="26" t="s">
        <v>20</v>
      </c>
      <c r="C69" s="23">
        <v>300</v>
      </c>
      <c r="D69" s="23">
        <v>35</v>
      </c>
      <c r="E69" s="27">
        <v>8.1999999999999993</v>
      </c>
      <c r="F69" s="24">
        <f t="shared" si="2"/>
        <v>1</v>
      </c>
      <c r="G69" s="24">
        <f t="shared" si="3"/>
        <v>287</v>
      </c>
    </row>
    <row r="70" spans="1:8" x14ac:dyDescent="0.25">
      <c r="A70" s="18">
        <v>1</v>
      </c>
      <c r="B70" s="26" t="s">
        <v>22</v>
      </c>
      <c r="C70" s="23">
        <v>300</v>
      </c>
      <c r="D70" s="62">
        <v>100</v>
      </c>
      <c r="E70" s="63">
        <v>4.5</v>
      </c>
      <c r="F70" s="24">
        <f t="shared" si="2"/>
        <v>2</v>
      </c>
      <c r="G70" s="24">
        <f t="shared" si="3"/>
        <v>450</v>
      </c>
    </row>
    <row r="71" spans="1:8" x14ac:dyDescent="0.25">
      <c r="A71" s="18">
        <v>1</v>
      </c>
      <c r="B71" s="26" t="s">
        <v>24</v>
      </c>
      <c r="C71" s="23">
        <v>300</v>
      </c>
      <c r="D71" s="62">
        <v>63</v>
      </c>
      <c r="E71" s="63">
        <v>30</v>
      </c>
      <c r="F71" s="24">
        <f t="shared" si="2"/>
        <v>6</v>
      </c>
      <c r="G71" s="24">
        <f t="shared" si="3"/>
        <v>1890</v>
      </c>
    </row>
    <row r="72" spans="1:8" x14ac:dyDescent="0.25">
      <c r="A72" s="18">
        <v>1</v>
      </c>
      <c r="B72" s="64" t="s">
        <v>9</v>
      </c>
      <c r="C72" s="65"/>
      <c r="D72" s="29">
        <f t="shared" ref="D72" si="4">SUM(D64:D71)</f>
        <v>580</v>
      </c>
      <c r="E72" s="30">
        <f>G72/D72</f>
        <v>10.298275862068966</v>
      </c>
      <c r="F72" s="29">
        <f>SUM(F64:F71)</f>
        <v>20</v>
      </c>
      <c r="G72" s="29">
        <f t="shared" ref="G72" si="5">SUM(G64:G71)</f>
        <v>5973</v>
      </c>
    </row>
    <row r="73" spans="1:8" x14ac:dyDescent="0.25">
      <c r="A73" s="18">
        <v>1</v>
      </c>
      <c r="B73" s="59" t="s">
        <v>19</v>
      </c>
      <c r="C73" s="65"/>
      <c r="D73" s="29"/>
      <c r="E73" s="30"/>
      <c r="F73" s="29"/>
      <c r="G73" s="29"/>
    </row>
    <row r="74" spans="1:8" x14ac:dyDescent="0.25">
      <c r="A74" s="18">
        <v>1</v>
      </c>
      <c r="B74" s="66" t="s">
        <v>31</v>
      </c>
      <c r="C74" s="23">
        <v>240</v>
      </c>
      <c r="D74" s="23">
        <f>1740+90</f>
        <v>1830</v>
      </c>
      <c r="E74" s="27">
        <v>8</v>
      </c>
      <c r="F74" s="24">
        <f>ROUND(G74/C74,0)</f>
        <v>61</v>
      </c>
      <c r="G74" s="24">
        <f>ROUND(D74*E74,0)</f>
        <v>14640</v>
      </c>
    </row>
    <row r="75" spans="1:8" ht="19.5" customHeight="1" x14ac:dyDescent="0.25">
      <c r="A75" s="18">
        <v>1</v>
      </c>
      <c r="B75" s="67" t="s">
        <v>53</v>
      </c>
      <c r="C75" s="68"/>
      <c r="D75" s="29">
        <f>D72+D74</f>
        <v>2410</v>
      </c>
      <c r="E75" s="30">
        <f>G75/D75</f>
        <v>8.5531120331950206</v>
      </c>
      <c r="F75" s="29">
        <f>F72+F74</f>
        <v>81</v>
      </c>
      <c r="G75" s="29">
        <f>G72+G74</f>
        <v>20613</v>
      </c>
    </row>
    <row r="76" spans="1:8" ht="15.75" thickBot="1" x14ac:dyDescent="0.3">
      <c r="A76" s="18">
        <v>1</v>
      </c>
      <c r="B76" s="69" t="s">
        <v>10</v>
      </c>
      <c r="C76" s="70"/>
      <c r="D76" s="71"/>
      <c r="E76" s="71"/>
      <c r="F76" s="71"/>
      <c r="G76" s="71"/>
    </row>
    <row r="77" spans="1:8" s="18" customFormat="1" ht="22.5" customHeight="1" x14ac:dyDescent="0.25">
      <c r="A77" s="18">
        <v>1</v>
      </c>
      <c r="B77" s="72" t="s">
        <v>59</v>
      </c>
      <c r="C77" s="65"/>
      <c r="D77" s="24"/>
      <c r="E77" s="24"/>
      <c r="F77" s="24"/>
      <c r="G77" s="24"/>
      <c r="H77" s="73"/>
    </row>
    <row r="78" spans="1:8" s="18" customFormat="1" x14ac:dyDescent="0.25">
      <c r="A78" s="18">
        <v>1</v>
      </c>
      <c r="B78" s="25" t="s">
        <v>4</v>
      </c>
      <c r="C78" s="65"/>
      <c r="D78" s="24"/>
      <c r="E78" s="24"/>
      <c r="F78" s="24"/>
      <c r="G78" s="24"/>
      <c r="H78" s="73"/>
    </row>
    <row r="79" spans="1:8" s="18" customFormat="1" x14ac:dyDescent="0.25">
      <c r="A79" s="18">
        <v>1</v>
      </c>
      <c r="B79" s="26" t="s">
        <v>25</v>
      </c>
      <c r="C79" s="23">
        <v>300</v>
      </c>
      <c r="D79" s="24">
        <f>1860+33</f>
        <v>1893</v>
      </c>
      <c r="E79" s="27">
        <v>5.7</v>
      </c>
      <c r="F79" s="24">
        <f>ROUND(G79/C79,0)</f>
        <v>36</v>
      </c>
      <c r="G79" s="24">
        <f>ROUND(D79*E79,0)</f>
        <v>10790</v>
      </c>
      <c r="H79" s="73"/>
    </row>
    <row r="80" spans="1:8" x14ac:dyDescent="0.25">
      <c r="A80" s="18">
        <v>1</v>
      </c>
      <c r="B80" s="26" t="s">
        <v>23</v>
      </c>
      <c r="C80" s="23">
        <v>340</v>
      </c>
      <c r="D80" s="24">
        <v>1382</v>
      </c>
      <c r="E80" s="27">
        <v>8</v>
      </c>
      <c r="F80" s="24">
        <f>ROUND(G80/C80,0)</f>
        <v>33</v>
      </c>
      <c r="G80" s="24">
        <f>ROUND(D80*E80,0)</f>
        <v>11056</v>
      </c>
    </row>
    <row r="81" spans="1:8" x14ac:dyDescent="0.25">
      <c r="A81" s="18">
        <v>1</v>
      </c>
      <c r="B81" s="28" t="s">
        <v>5</v>
      </c>
      <c r="C81" s="65"/>
      <c r="D81" s="29">
        <f>SUM(D79:D80)</f>
        <v>3275</v>
      </c>
      <c r="E81" s="30">
        <f>G81/D81</f>
        <v>6.6705343511450383</v>
      </c>
      <c r="F81" s="29">
        <f>SUM(F79:F80)</f>
        <v>69</v>
      </c>
      <c r="G81" s="29">
        <f>SUM(G79:G80)</f>
        <v>21846</v>
      </c>
    </row>
    <row r="82" spans="1:8" s="18" customFormat="1" x14ac:dyDescent="0.25">
      <c r="A82" s="18">
        <v>1</v>
      </c>
      <c r="B82" s="33" t="s">
        <v>87</v>
      </c>
      <c r="C82" s="43"/>
      <c r="D82" s="24"/>
      <c r="E82" s="24"/>
      <c r="F82" s="24"/>
      <c r="G82" s="24"/>
      <c r="H82" s="73"/>
    </row>
    <row r="83" spans="1:8" s="18" customFormat="1" x14ac:dyDescent="0.25">
      <c r="A83" s="18">
        <v>1</v>
      </c>
      <c r="B83" s="38" t="s">
        <v>56</v>
      </c>
      <c r="C83" s="43"/>
      <c r="D83" s="24">
        <f>D85+D84/2.7</f>
        <v>49556.111111111109</v>
      </c>
      <c r="E83" s="24"/>
      <c r="F83" s="24"/>
      <c r="G83" s="24"/>
      <c r="H83" s="73"/>
    </row>
    <row r="84" spans="1:8" s="18" customFormat="1" x14ac:dyDescent="0.25">
      <c r="B84" s="38" t="s">
        <v>135</v>
      </c>
      <c r="C84" s="74"/>
      <c r="D84" s="24">
        <v>3000</v>
      </c>
      <c r="E84" s="74"/>
      <c r="F84" s="74"/>
      <c r="G84" s="74"/>
      <c r="H84" s="73"/>
    </row>
    <row r="85" spans="1:8" s="18" customFormat="1" x14ac:dyDescent="0.25">
      <c r="A85" s="18">
        <v>1</v>
      </c>
      <c r="B85" s="38" t="s">
        <v>114</v>
      </c>
      <c r="C85" s="43"/>
      <c r="D85" s="24">
        <v>48445</v>
      </c>
      <c r="E85" s="24"/>
      <c r="F85" s="24"/>
      <c r="G85" s="24"/>
      <c r="H85" s="73"/>
    </row>
    <row r="86" spans="1:8" s="18" customFormat="1" x14ac:dyDescent="0.25">
      <c r="A86" s="18">
        <v>1</v>
      </c>
      <c r="B86" s="42" t="s">
        <v>54</v>
      </c>
      <c r="C86" s="43"/>
      <c r="D86" s="24">
        <f>D87+D88</f>
        <v>29931.176470588234</v>
      </c>
      <c r="E86" s="24"/>
      <c r="F86" s="24"/>
      <c r="G86" s="24"/>
      <c r="H86" s="73"/>
    </row>
    <row r="87" spans="1:8" s="18" customFormat="1" x14ac:dyDescent="0.25">
      <c r="A87" s="18">
        <v>1</v>
      </c>
      <c r="B87" s="42" t="s">
        <v>127</v>
      </c>
      <c r="C87" s="43"/>
      <c r="D87" s="24">
        <v>28718</v>
      </c>
      <c r="E87" s="24"/>
      <c r="F87" s="24"/>
      <c r="G87" s="24"/>
      <c r="H87" s="73"/>
    </row>
    <row r="88" spans="1:8" s="18" customFormat="1" x14ac:dyDescent="0.25">
      <c r="A88" s="18">
        <v>1</v>
      </c>
      <c r="B88" s="42" t="s">
        <v>129</v>
      </c>
      <c r="C88" s="43"/>
      <c r="D88" s="24">
        <f>D89/8.5</f>
        <v>1213.1764705882354</v>
      </c>
      <c r="E88" s="24"/>
      <c r="F88" s="24"/>
      <c r="G88" s="24"/>
      <c r="H88" s="73"/>
    </row>
    <row r="89" spans="1:8" s="18" customFormat="1" x14ac:dyDescent="0.25">
      <c r="A89" s="18">
        <v>1</v>
      </c>
      <c r="B89" s="44" t="s">
        <v>128</v>
      </c>
      <c r="C89" s="43"/>
      <c r="D89" s="24">
        <v>10312</v>
      </c>
      <c r="E89" s="24"/>
      <c r="F89" s="24"/>
      <c r="G89" s="24"/>
      <c r="H89" s="73"/>
    </row>
    <row r="90" spans="1:8" s="18" customFormat="1" ht="30" x14ac:dyDescent="0.25">
      <c r="A90" s="18">
        <v>1</v>
      </c>
      <c r="B90" s="42" t="s">
        <v>55</v>
      </c>
      <c r="C90" s="43"/>
      <c r="D90" s="24"/>
      <c r="E90" s="24"/>
      <c r="F90" s="24"/>
      <c r="G90" s="24"/>
      <c r="H90" s="73"/>
    </row>
    <row r="91" spans="1:8" s="18" customFormat="1" x14ac:dyDescent="0.25">
      <c r="A91" s="18">
        <v>1</v>
      </c>
      <c r="B91" s="75" t="s">
        <v>69</v>
      </c>
      <c r="C91" s="43"/>
      <c r="D91" s="39">
        <f>D83+ROUND(D87*3.2,0)+D89/3.9</f>
        <v>144098.21367521369</v>
      </c>
      <c r="E91" s="24"/>
      <c r="F91" s="24"/>
      <c r="G91" s="24"/>
      <c r="H91" s="73"/>
    </row>
    <row r="92" spans="1:8" s="18" customFormat="1" x14ac:dyDescent="0.25">
      <c r="A92" s="18">
        <v>1</v>
      </c>
      <c r="B92" s="59" t="s">
        <v>7</v>
      </c>
      <c r="C92" s="65"/>
      <c r="D92" s="24"/>
      <c r="E92" s="24"/>
      <c r="F92" s="24"/>
      <c r="G92" s="24"/>
      <c r="H92" s="73"/>
    </row>
    <row r="93" spans="1:8" s="18" customFormat="1" x14ac:dyDescent="0.25">
      <c r="A93" s="18">
        <v>1</v>
      </c>
      <c r="B93" s="76" t="s">
        <v>63</v>
      </c>
      <c r="C93" s="65"/>
      <c r="D93" s="24"/>
      <c r="E93" s="24"/>
      <c r="F93" s="24"/>
      <c r="G93" s="24"/>
      <c r="H93" s="73"/>
    </row>
    <row r="94" spans="1:8" s="18" customFormat="1" x14ac:dyDescent="0.25">
      <c r="A94" s="18">
        <v>1</v>
      </c>
      <c r="B94" s="77" t="s">
        <v>23</v>
      </c>
      <c r="C94" s="23">
        <v>300</v>
      </c>
      <c r="D94" s="24">
        <f>1080-210</f>
        <v>870</v>
      </c>
      <c r="E94" s="27">
        <v>7.9</v>
      </c>
      <c r="F94" s="24">
        <f>ROUND(G94/C94,0)</f>
        <v>23</v>
      </c>
      <c r="G94" s="24">
        <f>ROUND(D94*E94,0)</f>
        <v>6873</v>
      </c>
      <c r="H94" s="73"/>
    </row>
    <row r="95" spans="1:8" s="18" customFormat="1" x14ac:dyDescent="0.25">
      <c r="A95" s="18">
        <v>1</v>
      </c>
      <c r="B95" s="64" t="s">
        <v>9</v>
      </c>
      <c r="C95" s="23"/>
      <c r="D95" s="29">
        <f>D94</f>
        <v>870</v>
      </c>
      <c r="E95" s="30">
        <f>G95/D95</f>
        <v>7.9</v>
      </c>
      <c r="F95" s="29">
        <f>F94</f>
        <v>23</v>
      </c>
      <c r="G95" s="29">
        <f>G94</f>
        <v>6873</v>
      </c>
      <c r="H95" s="73"/>
    </row>
    <row r="96" spans="1:8" s="18" customFormat="1" x14ac:dyDescent="0.25">
      <c r="A96" s="18">
        <v>1</v>
      </c>
      <c r="B96" s="60" t="s">
        <v>19</v>
      </c>
      <c r="C96" s="23"/>
      <c r="D96" s="29"/>
      <c r="E96" s="30"/>
      <c r="F96" s="29"/>
      <c r="G96" s="29"/>
      <c r="H96" s="73"/>
    </row>
    <row r="97" spans="1:8" s="18" customFormat="1" x14ac:dyDescent="0.25">
      <c r="A97" s="18">
        <v>1</v>
      </c>
      <c r="B97" s="77" t="s">
        <v>23</v>
      </c>
      <c r="C97" s="23">
        <v>240</v>
      </c>
      <c r="D97" s="24">
        <f>255</f>
        <v>255</v>
      </c>
      <c r="E97" s="27">
        <v>7.9</v>
      </c>
      <c r="F97" s="24">
        <f>ROUND(G97/C97,0)</f>
        <v>8</v>
      </c>
      <c r="G97" s="24">
        <f>ROUND(D97*E97,0)</f>
        <v>2015</v>
      </c>
      <c r="H97" s="73"/>
    </row>
    <row r="98" spans="1:8" s="18" customFormat="1" x14ac:dyDescent="0.25">
      <c r="A98" s="18">
        <v>1</v>
      </c>
      <c r="B98" s="78" t="s">
        <v>22</v>
      </c>
      <c r="C98" s="23">
        <v>240</v>
      </c>
      <c r="D98" s="24">
        <v>175</v>
      </c>
      <c r="E98" s="27">
        <v>4.7</v>
      </c>
      <c r="F98" s="24">
        <f>ROUND(G98/C98,0)</f>
        <v>3</v>
      </c>
      <c r="G98" s="24">
        <f>ROUND(D98*E98,0)</f>
        <v>823</v>
      </c>
      <c r="H98" s="73"/>
    </row>
    <row r="99" spans="1:8" s="18" customFormat="1" x14ac:dyDescent="0.25">
      <c r="A99" s="18">
        <v>1</v>
      </c>
      <c r="B99" s="79" t="s">
        <v>65</v>
      </c>
      <c r="C99" s="80"/>
      <c r="D99" s="81">
        <f>D97+D98</f>
        <v>430</v>
      </c>
      <c r="E99" s="30">
        <f t="shared" ref="E99:E100" si="6">G99/D99</f>
        <v>6.6</v>
      </c>
      <c r="F99" s="81">
        <f t="shared" ref="F99:G99" si="7">F97+F98</f>
        <v>11</v>
      </c>
      <c r="G99" s="81">
        <f t="shared" si="7"/>
        <v>2838</v>
      </c>
      <c r="H99" s="73"/>
    </row>
    <row r="100" spans="1:8" ht="18.75" customHeight="1" x14ac:dyDescent="0.25">
      <c r="A100" s="18">
        <v>1</v>
      </c>
      <c r="B100" s="67" t="s">
        <v>52</v>
      </c>
      <c r="C100" s="82"/>
      <c r="D100" s="29">
        <f>D95+D99</f>
        <v>1300</v>
      </c>
      <c r="E100" s="30">
        <f t="shared" si="6"/>
        <v>7.47</v>
      </c>
      <c r="F100" s="29">
        <f>F95+F99</f>
        <v>34</v>
      </c>
      <c r="G100" s="29">
        <f>G95+G99</f>
        <v>9711</v>
      </c>
    </row>
    <row r="101" spans="1:8" s="87" customFormat="1" thickBot="1" x14ac:dyDescent="0.25">
      <c r="A101" s="18">
        <v>1</v>
      </c>
      <c r="B101" s="83" t="s">
        <v>10</v>
      </c>
      <c r="C101" s="84"/>
      <c r="D101" s="85"/>
      <c r="E101" s="85"/>
      <c r="F101" s="85"/>
      <c r="G101" s="85"/>
      <c r="H101" s="86"/>
    </row>
    <row r="102" spans="1:8" x14ac:dyDescent="0.25">
      <c r="A102" s="18">
        <v>1</v>
      </c>
      <c r="B102" s="88"/>
      <c r="C102" s="89"/>
      <c r="D102" s="21"/>
      <c r="E102" s="21"/>
      <c r="F102" s="21"/>
      <c r="G102" s="21"/>
    </row>
    <row r="103" spans="1:8" x14ac:dyDescent="0.25">
      <c r="A103" s="18">
        <v>1</v>
      </c>
      <c r="B103" s="90" t="s">
        <v>60</v>
      </c>
      <c r="C103" s="23"/>
      <c r="D103" s="91"/>
      <c r="E103" s="24"/>
      <c r="F103" s="24"/>
      <c r="G103" s="24"/>
    </row>
    <row r="104" spans="1:8" x14ac:dyDescent="0.25">
      <c r="A104" s="18">
        <v>1</v>
      </c>
      <c r="B104" s="25" t="s">
        <v>4</v>
      </c>
      <c r="C104" s="23"/>
      <c r="D104" s="24"/>
      <c r="E104" s="24"/>
      <c r="F104" s="24"/>
      <c r="G104" s="24"/>
    </row>
    <row r="105" spans="1:8" x14ac:dyDescent="0.25">
      <c r="A105" s="18">
        <v>1</v>
      </c>
      <c r="B105" s="26" t="s">
        <v>25</v>
      </c>
      <c r="C105" s="23">
        <v>300</v>
      </c>
      <c r="D105" s="23">
        <f>1320+100</f>
        <v>1420</v>
      </c>
      <c r="E105" s="27">
        <v>5.8</v>
      </c>
      <c r="F105" s="24">
        <f>ROUND(G105/C105,0)</f>
        <v>27</v>
      </c>
      <c r="G105" s="24">
        <f>ROUND(D105*E105,0)</f>
        <v>8236</v>
      </c>
    </row>
    <row r="106" spans="1:8" x14ac:dyDescent="0.25">
      <c r="A106" s="18">
        <v>1</v>
      </c>
      <c r="B106" s="26" t="s">
        <v>23</v>
      </c>
      <c r="C106" s="23">
        <v>300</v>
      </c>
      <c r="D106" s="23">
        <v>200</v>
      </c>
      <c r="E106" s="27">
        <v>7.2</v>
      </c>
      <c r="F106" s="24">
        <f>ROUND(G106/C106,0)</f>
        <v>5</v>
      </c>
      <c r="G106" s="24">
        <f>ROUND(D106*E106,0)</f>
        <v>1440</v>
      </c>
    </row>
    <row r="107" spans="1:8" x14ac:dyDescent="0.25">
      <c r="A107" s="18">
        <v>1</v>
      </c>
      <c r="B107" s="28" t="s">
        <v>5</v>
      </c>
      <c r="C107" s="65"/>
      <c r="D107" s="29">
        <f>D105+D106</f>
        <v>1620</v>
      </c>
      <c r="E107" s="30">
        <f>G107/D107</f>
        <v>5.9728395061728392</v>
      </c>
      <c r="F107" s="29">
        <f>F105+F106</f>
        <v>32</v>
      </c>
      <c r="G107" s="29">
        <f>G105+G106</f>
        <v>9676</v>
      </c>
    </row>
    <row r="108" spans="1:8" x14ac:dyDescent="0.25">
      <c r="A108" s="18">
        <v>1</v>
      </c>
      <c r="B108" s="33" t="s">
        <v>87</v>
      </c>
      <c r="C108" s="43"/>
      <c r="D108" s="24"/>
      <c r="E108" s="24"/>
      <c r="F108" s="24"/>
      <c r="G108" s="24"/>
    </row>
    <row r="109" spans="1:8" x14ac:dyDescent="0.25">
      <c r="A109" s="18">
        <v>1</v>
      </c>
      <c r="B109" s="38" t="s">
        <v>56</v>
      </c>
      <c r="C109" s="43"/>
      <c r="D109" s="24">
        <f>D111+D110/2.7</f>
        <v>30964.518518518518</v>
      </c>
      <c r="E109" s="24"/>
      <c r="F109" s="24"/>
      <c r="G109" s="24"/>
    </row>
    <row r="110" spans="1:8" x14ac:dyDescent="0.25">
      <c r="A110" s="18"/>
      <c r="B110" s="38" t="s">
        <v>135</v>
      </c>
      <c r="C110" s="74"/>
      <c r="D110" s="24">
        <v>320</v>
      </c>
      <c r="E110" s="74"/>
      <c r="F110" s="74"/>
      <c r="G110" s="74"/>
    </row>
    <row r="111" spans="1:8" x14ac:dyDescent="0.25">
      <c r="A111" s="18">
        <v>1</v>
      </c>
      <c r="B111" s="38" t="s">
        <v>114</v>
      </c>
      <c r="C111" s="43"/>
      <c r="D111" s="24">
        <f>30000+846</f>
        <v>30846</v>
      </c>
      <c r="E111" s="24"/>
      <c r="F111" s="24"/>
      <c r="G111" s="24"/>
    </row>
    <row r="112" spans="1:8" x14ac:dyDescent="0.25">
      <c r="A112" s="18">
        <v>1</v>
      </c>
      <c r="B112" s="42" t="s">
        <v>54</v>
      </c>
      <c r="C112" s="43"/>
      <c r="D112" s="24">
        <f>D113+D114</f>
        <v>11269.411764705883</v>
      </c>
      <c r="E112" s="24"/>
      <c r="F112" s="24"/>
      <c r="G112" s="24"/>
    </row>
    <row r="113" spans="1:7" x14ac:dyDescent="0.25">
      <c r="A113" s="18">
        <v>1</v>
      </c>
      <c r="B113" s="42" t="s">
        <v>127</v>
      </c>
      <c r="C113" s="43"/>
      <c r="D113" s="24">
        <v>10524</v>
      </c>
      <c r="E113" s="24"/>
      <c r="F113" s="24"/>
      <c r="G113" s="24"/>
    </row>
    <row r="114" spans="1:7" x14ac:dyDescent="0.25">
      <c r="A114" s="18">
        <v>1</v>
      </c>
      <c r="B114" s="42" t="s">
        <v>129</v>
      </c>
      <c r="C114" s="43"/>
      <c r="D114" s="24">
        <f>D115/8.5</f>
        <v>745.41176470588232</v>
      </c>
      <c r="E114" s="24"/>
      <c r="F114" s="24"/>
      <c r="G114" s="24"/>
    </row>
    <row r="115" spans="1:7" x14ac:dyDescent="0.25">
      <c r="A115" s="18">
        <v>1</v>
      </c>
      <c r="B115" s="44" t="s">
        <v>128</v>
      </c>
      <c r="C115" s="43"/>
      <c r="D115" s="24">
        <v>6336</v>
      </c>
      <c r="E115" s="24"/>
      <c r="F115" s="24"/>
      <c r="G115" s="24"/>
    </row>
    <row r="116" spans="1:7" ht="30" x14ac:dyDescent="0.25">
      <c r="A116" s="18">
        <v>1</v>
      </c>
      <c r="B116" s="42" t="s">
        <v>55</v>
      </c>
      <c r="C116" s="43"/>
      <c r="D116" s="24"/>
      <c r="E116" s="24"/>
      <c r="F116" s="24"/>
      <c r="G116" s="24"/>
    </row>
    <row r="117" spans="1:7" x14ac:dyDescent="0.25">
      <c r="A117" s="18">
        <v>1</v>
      </c>
      <c r="B117" s="75" t="s">
        <v>69</v>
      </c>
      <c r="C117" s="43"/>
      <c r="D117" s="39">
        <f>D109+ROUND(D113*3.2,0)+D115/3.9</f>
        <v>66266.133903133901</v>
      </c>
      <c r="E117" s="24"/>
      <c r="F117" s="24"/>
      <c r="G117" s="24"/>
    </row>
    <row r="118" spans="1:7" x14ac:dyDescent="0.25">
      <c r="A118" s="18">
        <v>1</v>
      </c>
      <c r="B118" s="59" t="s">
        <v>7</v>
      </c>
      <c r="C118" s="65"/>
      <c r="D118" s="24"/>
      <c r="E118" s="24"/>
      <c r="F118" s="24"/>
      <c r="G118" s="24"/>
    </row>
    <row r="119" spans="1:7" x14ac:dyDescent="0.25">
      <c r="A119" s="18">
        <v>1</v>
      </c>
      <c r="B119" s="60" t="s">
        <v>19</v>
      </c>
      <c r="C119" s="65"/>
      <c r="D119" s="24"/>
      <c r="E119" s="24"/>
      <c r="F119" s="24"/>
      <c r="G119" s="24"/>
    </row>
    <row r="120" spans="1:7" x14ac:dyDescent="0.25">
      <c r="A120" s="18">
        <v>1</v>
      </c>
      <c r="B120" s="66" t="s">
        <v>23</v>
      </c>
      <c r="C120" s="74">
        <v>240</v>
      </c>
      <c r="D120" s="41">
        <f>390-30</f>
        <v>360</v>
      </c>
      <c r="E120" s="92">
        <v>7</v>
      </c>
      <c r="F120" s="24">
        <f>ROUND(G120/C120,0)</f>
        <v>11</v>
      </c>
      <c r="G120" s="24">
        <f>ROUND(D120*E120,0)</f>
        <v>2520</v>
      </c>
    </row>
    <row r="121" spans="1:7" x14ac:dyDescent="0.25">
      <c r="A121" s="18">
        <v>1</v>
      </c>
      <c r="B121" s="66" t="s">
        <v>22</v>
      </c>
      <c r="C121" s="74">
        <v>240</v>
      </c>
      <c r="D121" s="41">
        <v>133</v>
      </c>
      <c r="E121" s="92">
        <v>6</v>
      </c>
      <c r="F121" s="24">
        <f>ROUND(G121/C121,0)</f>
        <v>3</v>
      </c>
      <c r="G121" s="24">
        <f>ROUND(D121*E121,0)</f>
        <v>798</v>
      </c>
    </row>
    <row r="122" spans="1:7" ht="14.25" customHeight="1" x14ac:dyDescent="0.25">
      <c r="A122" s="18">
        <v>1</v>
      </c>
      <c r="B122" s="79" t="s">
        <v>65</v>
      </c>
      <c r="C122" s="23"/>
      <c r="D122" s="81">
        <f>D120+D121</f>
        <v>493</v>
      </c>
      <c r="E122" s="30">
        <f t="shared" ref="E122:E123" si="8">G122/D122</f>
        <v>6.7302231237322516</v>
      </c>
      <c r="F122" s="81">
        <f t="shared" ref="F122:G122" si="9">F120+F121</f>
        <v>14</v>
      </c>
      <c r="G122" s="81">
        <f t="shared" si="9"/>
        <v>3318</v>
      </c>
    </row>
    <row r="123" spans="1:7" ht="20.25" customHeight="1" x14ac:dyDescent="0.25">
      <c r="A123" s="18">
        <v>1</v>
      </c>
      <c r="B123" s="67" t="s">
        <v>52</v>
      </c>
      <c r="C123" s="93"/>
      <c r="D123" s="94">
        <f>D122</f>
        <v>493</v>
      </c>
      <c r="E123" s="30">
        <f t="shared" si="8"/>
        <v>6.7302231237322516</v>
      </c>
      <c r="F123" s="94">
        <f>F122</f>
        <v>14</v>
      </c>
      <c r="G123" s="94">
        <f>G122</f>
        <v>3318</v>
      </c>
    </row>
    <row r="124" spans="1:7" ht="15.75" thickBot="1" x14ac:dyDescent="0.3">
      <c r="A124" s="18">
        <v>1</v>
      </c>
      <c r="B124" s="69" t="s">
        <v>10</v>
      </c>
      <c r="C124" s="70"/>
      <c r="D124" s="95"/>
      <c r="E124" s="95"/>
      <c r="F124" s="95"/>
      <c r="G124" s="95"/>
    </row>
    <row r="125" spans="1:7" x14ac:dyDescent="0.25">
      <c r="A125" s="18">
        <v>1</v>
      </c>
      <c r="B125" s="96"/>
      <c r="C125" s="89"/>
      <c r="D125" s="21"/>
      <c r="E125" s="21"/>
      <c r="F125" s="21"/>
      <c r="G125" s="21"/>
    </row>
    <row r="126" spans="1:7" x14ac:dyDescent="0.25">
      <c r="A126" s="18">
        <v>1</v>
      </c>
      <c r="B126" s="90" t="s">
        <v>72</v>
      </c>
      <c r="C126" s="23"/>
      <c r="D126" s="24"/>
      <c r="E126" s="24"/>
      <c r="F126" s="24"/>
      <c r="G126" s="24"/>
    </row>
    <row r="127" spans="1:7" x14ac:dyDescent="0.25">
      <c r="A127" s="18">
        <v>1</v>
      </c>
      <c r="B127" s="33" t="s">
        <v>87</v>
      </c>
      <c r="C127" s="43"/>
      <c r="D127" s="24"/>
      <c r="E127" s="24"/>
      <c r="F127" s="24"/>
      <c r="G127" s="24"/>
    </row>
    <row r="128" spans="1:7" x14ac:dyDescent="0.25">
      <c r="A128" s="18">
        <v>1</v>
      </c>
      <c r="B128" s="38" t="s">
        <v>56</v>
      </c>
      <c r="C128" s="43"/>
      <c r="D128" s="24">
        <f>D129/2.7</f>
        <v>2777.7777777777774</v>
      </c>
      <c r="E128" s="24"/>
      <c r="F128" s="24"/>
      <c r="G128" s="24"/>
    </row>
    <row r="129" spans="1:7" x14ac:dyDescent="0.25">
      <c r="A129" s="18"/>
      <c r="B129" s="38" t="s">
        <v>135</v>
      </c>
      <c r="C129" s="74"/>
      <c r="D129" s="24">
        <f>15000-7500</f>
        <v>7500</v>
      </c>
      <c r="E129" s="74"/>
      <c r="F129" s="74"/>
      <c r="G129" s="74"/>
    </row>
    <row r="130" spans="1:7" x14ac:dyDescent="0.25">
      <c r="A130" s="18">
        <v>1</v>
      </c>
      <c r="B130" s="42" t="s">
        <v>54</v>
      </c>
      <c r="C130" s="43"/>
      <c r="D130" s="24">
        <f>(D131+D132)/8.5</f>
        <v>37477.294117647056</v>
      </c>
      <c r="E130" s="24"/>
      <c r="F130" s="24"/>
      <c r="G130" s="24"/>
    </row>
    <row r="131" spans="1:7" x14ac:dyDescent="0.25">
      <c r="A131" s="18">
        <v>1</v>
      </c>
      <c r="B131" s="97" t="s">
        <v>130</v>
      </c>
      <c r="C131" s="43"/>
      <c r="D131" s="24">
        <v>316557</v>
      </c>
      <c r="E131" s="24"/>
      <c r="F131" s="24"/>
      <c r="G131" s="24"/>
    </row>
    <row r="132" spans="1:7" x14ac:dyDescent="0.25">
      <c r="A132" s="18">
        <v>1</v>
      </c>
      <c r="B132" s="97" t="s">
        <v>131</v>
      </c>
      <c r="C132" s="43"/>
      <c r="D132" s="24">
        <f>5000-3000</f>
        <v>2000</v>
      </c>
      <c r="E132" s="24"/>
      <c r="F132" s="24"/>
      <c r="G132" s="24"/>
    </row>
    <row r="133" spans="1:7" ht="30" x14ac:dyDescent="0.25">
      <c r="A133" s="18">
        <v>1</v>
      </c>
      <c r="B133" s="42" t="s">
        <v>55</v>
      </c>
      <c r="C133" s="43"/>
      <c r="D133" s="24"/>
      <c r="E133" s="24"/>
      <c r="F133" s="24"/>
      <c r="G133" s="24"/>
    </row>
    <row r="134" spans="1:7" x14ac:dyDescent="0.25">
      <c r="A134" s="18">
        <v>1</v>
      </c>
      <c r="B134" s="75" t="s">
        <v>69</v>
      </c>
      <c r="C134" s="43"/>
      <c r="D134" s="29">
        <f>D128+ROUND((D131+D132)/3.9,0)+D133</f>
        <v>84458.777777777781</v>
      </c>
      <c r="E134" s="24"/>
      <c r="F134" s="24"/>
      <c r="G134" s="24"/>
    </row>
    <row r="135" spans="1:7" ht="15.75" thickBot="1" x14ac:dyDescent="0.3">
      <c r="A135" s="18">
        <v>1</v>
      </c>
      <c r="B135" s="69" t="s">
        <v>10</v>
      </c>
      <c r="C135" s="70"/>
      <c r="D135" s="98"/>
      <c r="E135" s="98"/>
      <c r="F135" s="98"/>
      <c r="G135" s="98"/>
    </row>
    <row r="136" spans="1:7" ht="43.5" x14ac:dyDescent="0.25">
      <c r="A136" s="18">
        <v>1</v>
      </c>
      <c r="B136" s="99" t="s">
        <v>73</v>
      </c>
      <c r="C136" s="100"/>
      <c r="D136" s="21"/>
      <c r="E136" s="21"/>
      <c r="F136" s="21"/>
      <c r="G136" s="21"/>
    </row>
    <row r="137" spans="1:7" x14ac:dyDescent="0.25">
      <c r="A137" s="18">
        <v>1</v>
      </c>
      <c r="B137" s="25" t="s">
        <v>4</v>
      </c>
      <c r="C137" s="101"/>
      <c r="D137" s="24"/>
      <c r="E137" s="102"/>
      <c r="F137" s="24"/>
      <c r="G137" s="24"/>
    </row>
    <row r="138" spans="1:7" x14ac:dyDescent="0.25">
      <c r="A138" s="18">
        <v>1</v>
      </c>
      <c r="B138" s="103" t="s">
        <v>41</v>
      </c>
      <c r="C138" s="104">
        <v>340</v>
      </c>
      <c r="D138" s="24">
        <v>690</v>
      </c>
      <c r="E138" s="105">
        <v>9.8000000000000007</v>
      </c>
      <c r="F138" s="24">
        <f t="shared" ref="F138:F150" si="10">ROUND(G138/C138,0)</f>
        <v>20</v>
      </c>
      <c r="G138" s="24">
        <f t="shared" ref="G138:G150" si="11">ROUND(D138*E138,0)</f>
        <v>6762</v>
      </c>
    </row>
    <row r="139" spans="1:7" x14ac:dyDescent="0.25">
      <c r="A139" s="18">
        <v>1</v>
      </c>
      <c r="B139" s="103" t="s">
        <v>35</v>
      </c>
      <c r="C139" s="104">
        <v>340</v>
      </c>
      <c r="D139" s="24">
        <v>55</v>
      </c>
      <c r="E139" s="105">
        <v>11.4</v>
      </c>
      <c r="F139" s="24">
        <f t="shared" si="10"/>
        <v>2</v>
      </c>
      <c r="G139" s="24">
        <f t="shared" si="11"/>
        <v>627</v>
      </c>
    </row>
    <row r="140" spans="1:7" x14ac:dyDescent="0.25">
      <c r="A140" s="18">
        <v>1</v>
      </c>
      <c r="B140" s="103" t="s">
        <v>22</v>
      </c>
      <c r="C140" s="104">
        <v>340</v>
      </c>
      <c r="D140" s="24">
        <f>75+27</f>
        <v>102</v>
      </c>
      <c r="E140" s="105">
        <v>6.3</v>
      </c>
      <c r="F140" s="24">
        <f t="shared" si="10"/>
        <v>2</v>
      </c>
      <c r="G140" s="24">
        <f t="shared" si="11"/>
        <v>643</v>
      </c>
    </row>
    <row r="141" spans="1:7" x14ac:dyDescent="0.25">
      <c r="A141" s="18">
        <v>1</v>
      </c>
      <c r="B141" s="103" t="s">
        <v>21</v>
      </c>
      <c r="C141" s="104">
        <v>340</v>
      </c>
      <c r="D141" s="24">
        <f>1090</f>
        <v>1090</v>
      </c>
      <c r="E141" s="105">
        <v>10.8</v>
      </c>
      <c r="F141" s="24">
        <f t="shared" si="10"/>
        <v>35</v>
      </c>
      <c r="G141" s="24">
        <f t="shared" si="11"/>
        <v>11772</v>
      </c>
    </row>
    <row r="142" spans="1:7" x14ac:dyDescent="0.25">
      <c r="A142" s="18">
        <v>1</v>
      </c>
      <c r="B142" s="103" t="s">
        <v>34</v>
      </c>
      <c r="C142" s="104">
        <v>340</v>
      </c>
      <c r="D142" s="24">
        <v>730</v>
      </c>
      <c r="E142" s="105">
        <v>8.5</v>
      </c>
      <c r="F142" s="24">
        <f t="shared" si="10"/>
        <v>18</v>
      </c>
      <c r="G142" s="24">
        <f t="shared" si="11"/>
        <v>6205</v>
      </c>
    </row>
    <row r="143" spans="1:7" x14ac:dyDescent="0.25">
      <c r="A143" s="18">
        <v>1</v>
      </c>
      <c r="B143" s="103" t="s">
        <v>30</v>
      </c>
      <c r="C143" s="104">
        <v>340</v>
      </c>
      <c r="D143" s="24">
        <f>150+21</f>
        <v>171</v>
      </c>
      <c r="E143" s="105">
        <v>10.8</v>
      </c>
      <c r="F143" s="24">
        <f t="shared" si="10"/>
        <v>5</v>
      </c>
      <c r="G143" s="24">
        <f t="shared" si="11"/>
        <v>1847</v>
      </c>
    </row>
    <row r="144" spans="1:7" x14ac:dyDescent="0.25">
      <c r="A144" s="18">
        <v>1</v>
      </c>
      <c r="B144" s="103" t="s">
        <v>14</v>
      </c>
      <c r="C144" s="104">
        <v>340</v>
      </c>
      <c r="D144" s="24">
        <v>300</v>
      </c>
      <c r="E144" s="105">
        <v>11.1</v>
      </c>
      <c r="F144" s="24">
        <f t="shared" si="10"/>
        <v>10</v>
      </c>
      <c r="G144" s="24">
        <f t="shared" si="11"/>
        <v>3330</v>
      </c>
    </row>
    <row r="145" spans="1:9" x14ac:dyDescent="0.25">
      <c r="A145" s="18">
        <v>1</v>
      </c>
      <c r="B145" s="103" t="s">
        <v>20</v>
      </c>
      <c r="C145" s="104">
        <v>340</v>
      </c>
      <c r="D145" s="24">
        <f>310+52</f>
        <v>362</v>
      </c>
      <c r="E145" s="105">
        <v>10.1</v>
      </c>
      <c r="F145" s="24">
        <f t="shared" si="10"/>
        <v>11</v>
      </c>
      <c r="G145" s="24">
        <f t="shared" si="11"/>
        <v>3656</v>
      </c>
    </row>
    <row r="146" spans="1:9" x14ac:dyDescent="0.25">
      <c r="A146" s="18">
        <v>1</v>
      </c>
      <c r="B146" s="103" t="s">
        <v>12</v>
      </c>
      <c r="C146" s="104">
        <v>340</v>
      </c>
      <c r="D146" s="24">
        <v>155</v>
      </c>
      <c r="E146" s="105">
        <v>8.1999999999999993</v>
      </c>
      <c r="F146" s="24">
        <f t="shared" si="10"/>
        <v>4</v>
      </c>
      <c r="G146" s="24">
        <f t="shared" si="11"/>
        <v>1271</v>
      </c>
    </row>
    <row r="147" spans="1:9" x14ac:dyDescent="0.25">
      <c r="A147" s="18">
        <v>1</v>
      </c>
      <c r="B147" s="106" t="s">
        <v>36</v>
      </c>
      <c r="C147" s="104">
        <v>340</v>
      </c>
      <c r="D147" s="24">
        <v>180</v>
      </c>
      <c r="E147" s="105">
        <v>11</v>
      </c>
      <c r="F147" s="24">
        <f t="shared" si="10"/>
        <v>6</v>
      </c>
      <c r="G147" s="24">
        <f t="shared" si="11"/>
        <v>1980</v>
      </c>
    </row>
    <row r="148" spans="1:9" x14ac:dyDescent="0.25">
      <c r="A148" s="18">
        <v>1</v>
      </c>
      <c r="B148" s="106" t="s">
        <v>28</v>
      </c>
      <c r="C148" s="104">
        <v>340</v>
      </c>
      <c r="D148" s="24">
        <f>110+27</f>
        <v>137</v>
      </c>
      <c r="E148" s="105">
        <v>8.5</v>
      </c>
      <c r="F148" s="24">
        <f t="shared" si="10"/>
        <v>3</v>
      </c>
      <c r="G148" s="24">
        <f t="shared" si="11"/>
        <v>1165</v>
      </c>
    </row>
    <row r="149" spans="1:9" x14ac:dyDescent="0.25">
      <c r="A149" s="18">
        <v>1</v>
      </c>
      <c r="B149" s="107" t="s">
        <v>37</v>
      </c>
      <c r="C149" s="104">
        <v>340</v>
      </c>
      <c r="D149" s="24">
        <f>110+18</f>
        <v>128</v>
      </c>
      <c r="E149" s="105">
        <v>11.5</v>
      </c>
      <c r="F149" s="24">
        <f t="shared" si="10"/>
        <v>4</v>
      </c>
      <c r="G149" s="24">
        <f t="shared" si="11"/>
        <v>1472</v>
      </c>
    </row>
    <row r="150" spans="1:9" x14ac:dyDescent="0.25">
      <c r="A150" s="18">
        <v>1</v>
      </c>
      <c r="B150" s="103" t="s">
        <v>62</v>
      </c>
      <c r="C150" s="108">
        <v>340</v>
      </c>
      <c r="D150" s="24"/>
      <c r="E150" s="109">
        <v>16.5</v>
      </c>
      <c r="F150" s="24">
        <f t="shared" si="10"/>
        <v>0</v>
      </c>
      <c r="G150" s="24">
        <f t="shared" si="11"/>
        <v>0</v>
      </c>
    </row>
    <row r="151" spans="1:9" s="18" customFormat="1" ht="14.25" x14ac:dyDescent="0.2">
      <c r="A151" s="18">
        <v>1</v>
      </c>
      <c r="B151" s="110" t="s">
        <v>5</v>
      </c>
      <c r="C151" s="111"/>
      <c r="D151" s="29">
        <f t="shared" ref="D151" si="12">SUM(D138:D150)</f>
        <v>4100</v>
      </c>
      <c r="E151" s="30">
        <f>G151/D151</f>
        <v>9.9341463414634141</v>
      </c>
      <c r="F151" s="29">
        <f t="shared" ref="F151" si="13">SUM(F138:F150)</f>
        <v>120</v>
      </c>
      <c r="G151" s="29">
        <f t="shared" ref="G151" si="14">SUM(G138:G150)</f>
        <v>40730</v>
      </c>
      <c r="H151" s="73"/>
      <c r="I151" s="73"/>
    </row>
    <row r="152" spans="1:9" s="37" customFormat="1" ht="18.75" customHeight="1" x14ac:dyDescent="0.25">
      <c r="A152" s="18">
        <v>1</v>
      </c>
      <c r="B152" s="33" t="s">
        <v>95</v>
      </c>
      <c r="C152" s="33"/>
      <c r="D152" s="34"/>
      <c r="E152" s="35"/>
      <c r="F152" s="35"/>
      <c r="G152" s="35"/>
      <c r="H152" s="36"/>
    </row>
    <row r="153" spans="1:9" s="37" customFormat="1" x14ac:dyDescent="0.25">
      <c r="A153" s="18">
        <v>1</v>
      </c>
      <c r="B153" s="38" t="s">
        <v>136</v>
      </c>
      <c r="C153" s="39"/>
      <c r="D153" s="35">
        <f>SUM(D155,D156,D157,D158)+D154/2.7</f>
        <v>32098.14814814815</v>
      </c>
      <c r="E153" s="35"/>
      <c r="F153" s="35"/>
      <c r="G153" s="35"/>
      <c r="H153" s="36"/>
    </row>
    <row r="154" spans="1:9" s="37" customFormat="1" x14ac:dyDescent="0.25">
      <c r="A154" s="18"/>
      <c r="B154" s="38" t="s">
        <v>135</v>
      </c>
      <c r="C154" s="74"/>
      <c r="D154" s="24">
        <v>2425</v>
      </c>
      <c r="E154" s="74"/>
      <c r="F154" s="74"/>
      <c r="G154" s="74"/>
      <c r="H154" s="36"/>
    </row>
    <row r="155" spans="1:9" s="37" customFormat="1" x14ac:dyDescent="0.25">
      <c r="A155" s="18">
        <v>1</v>
      </c>
      <c r="B155" s="40" t="s">
        <v>96</v>
      </c>
      <c r="C155" s="39"/>
      <c r="D155" s="35"/>
      <c r="E155" s="35"/>
      <c r="F155" s="35"/>
      <c r="G155" s="35"/>
      <c r="H155" s="36"/>
    </row>
    <row r="156" spans="1:9" s="37" customFormat="1" ht="17.25" customHeight="1" x14ac:dyDescent="0.25">
      <c r="A156" s="18">
        <v>1</v>
      </c>
      <c r="B156" s="40" t="s">
        <v>97</v>
      </c>
      <c r="C156" s="39"/>
      <c r="D156" s="24">
        <v>6000</v>
      </c>
      <c r="E156" s="24"/>
      <c r="F156" s="35"/>
      <c r="G156" s="35"/>
      <c r="H156" s="36"/>
    </row>
    <row r="157" spans="1:9" s="37" customFormat="1" ht="30" x14ac:dyDescent="0.25">
      <c r="A157" s="18">
        <v>1</v>
      </c>
      <c r="B157" s="40" t="s">
        <v>98</v>
      </c>
      <c r="C157" s="39"/>
      <c r="D157" s="24">
        <v>200</v>
      </c>
      <c r="E157" s="24"/>
      <c r="F157" s="35"/>
      <c r="G157" s="35"/>
      <c r="H157" s="36"/>
    </row>
    <row r="158" spans="1:9" s="37" customFormat="1" x14ac:dyDescent="0.25">
      <c r="A158" s="18">
        <v>1</v>
      </c>
      <c r="B158" s="38" t="s">
        <v>99</v>
      </c>
      <c r="C158" s="39"/>
      <c r="D158" s="24">
        <v>25000</v>
      </c>
      <c r="E158" s="24"/>
      <c r="F158" s="35"/>
      <c r="G158" s="35"/>
      <c r="H158" s="36"/>
    </row>
    <row r="159" spans="1:9" s="37" customFormat="1" ht="45" x14ac:dyDescent="0.25">
      <c r="A159" s="18">
        <v>1</v>
      </c>
      <c r="B159" s="38" t="s">
        <v>134</v>
      </c>
      <c r="C159" s="39"/>
      <c r="D159" s="41">
        <v>2121</v>
      </c>
      <c r="E159" s="35"/>
      <c r="F159" s="35"/>
      <c r="G159" s="35"/>
      <c r="H159" s="36"/>
    </row>
    <row r="160" spans="1:9" s="18" customFormat="1" x14ac:dyDescent="0.25">
      <c r="A160" s="18">
        <v>1</v>
      </c>
      <c r="B160" s="42" t="s">
        <v>54</v>
      </c>
      <c r="C160" s="43"/>
      <c r="D160" s="24">
        <f>D161+D162</f>
        <v>64432.588235294119</v>
      </c>
      <c r="E160" s="24"/>
      <c r="F160" s="35"/>
      <c r="G160" s="29"/>
      <c r="H160" s="73"/>
    </row>
    <row r="161" spans="1:8" s="18" customFormat="1" x14ac:dyDescent="0.25">
      <c r="A161" s="18">
        <v>1</v>
      </c>
      <c r="B161" s="42" t="s">
        <v>127</v>
      </c>
      <c r="C161" s="112"/>
      <c r="D161" s="24">
        <v>59012</v>
      </c>
      <c r="E161" s="24"/>
      <c r="F161" s="35"/>
      <c r="G161" s="29"/>
      <c r="H161" s="73"/>
    </row>
    <row r="162" spans="1:8" s="18" customFormat="1" x14ac:dyDescent="0.25">
      <c r="A162" s="18">
        <v>1</v>
      </c>
      <c r="B162" s="42" t="s">
        <v>129</v>
      </c>
      <c r="C162" s="112"/>
      <c r="D162" s="41">
        <f>D163/8.5</f>
        <v>5420.588235294118</v>
      </c>
      <c r="E162" s="24"/>
      <c r="F162" s="35"/>
      <c r="G162" s="29"/>
      <c r="H162" s="73"/>
    </row>
    <row r="163" spans="1:8" s="37" customFormat="1" x14ac:dyDescent="0.25">
      <c r="A163" s="18">
        <v>1</v>
      </c>
      <c r="B163" s="44" t="s">
        <v>128</v>
      </c>
      <c r="C163" s="45"/>
      <c r="D163" s="24">
        <v>46075</v>
      </c>
      <c r="E163" s="24"/>
      <c r="F163" s="35"/>
      <c r="G163" s="35"/>
      <c r="H163" s="36"/>
    </row>
    <row r="164" spans="1:8" s="37" customFormat="1" ht="15.75" customHeight="1" x14ac:dyDescent="0.25">
      <c r="A164" s="18">
        <v>1</v>
      </c>
      <c r="B164" s="46" t="s">
        <v>100</v>
      </c>
      <c r="C164" s="47"/>
      <c r="D164" s="39">
        <f>D153+ROUND(D161*3.2,0)+D163/3.9</f>
        <v>232750.25071225071</v>
      </c>
      <c r="E164" s="48"/>
      <c r="F164" s="48"/>
      <c r="G164" s="49"/>
      <c r="H164" s="36"/>
    </row>
    <row r="165" spans="1:8" s="37" customFormat="1" ht="15.75" customHeight="1" x14ac:dyDescent="0.25">
      <c r="A165" s="18">
        <v>1</v>
      </c>
      <c r="B165" s="33" t="s">
        <v>71</v>
      </c>
      <c r="C165" s="43"/>
      <c r="D165" s="24"/>
      <c r="E165" s="48"/>
      <c r="F165" s="48"/>
      <c r="G165" s="49"/>
      <c r="H165" s="36"/>
    </row>
    <row r="166" spans="1:8" s="37" customFormat="1" ht="15.75" customHeight="1" x14ac:dyDescent="0.25">
      <c r="A166" s="18">
        <v>1</v>
      </c>
      <c r="B166" s="38" t="s">
        <v>56</v>
      </c>
      <c r="C166" s="43"/>
      <c r="D166" s="24">
        <f>SUM(D167,D168,D175,D181,D182,D183,D184)</f>
        <v>29853</v>
      </c>
      <c r="E166" s="48"/>
      <c r="F166" s="48"/>
      <c r="G166" s="49"/>
      <c r="H166" s="36"/>
    </row>
    <row r="167" spans="1:8" s="37" customFormat="1" ht="15.75" customHeight="1" x14ac:dyDescent="0.25">
      <c r="A167" s="18">
        <v>1</v>
      </c>
      <c r="B167" s="38" t="s">
        <v>96</v>
      </c>
      <c r="C167" s="43"/>
      <c r="D167" s="24"/>
      <c r="E167" s="48"/>
      <c r="F167" s="48"/>
      <c r="G167" s="49"/>
      <c r="H167" s="36"/>
    </row>
    <row r="168" spans="1:8" s="37" customFormat="1" ht="15.75" customHeight="1" x14ac:dyDescent="0.25">
      <c r="A168" s="18">
        <v>1</v>
      </c>
      <c r="B168" s="40" t="s">
        <v>101</v>
      </c>
      <c r="C168" s="43"/>
      <c r="D168" s="24">
        <f>D169+D170+D171+D173</f>
        <v>6753</v>
      </c>
      <c r="E168" s="48"/>
      <c r="F168" s="48"/>
      <c r="G168" s="49"/>
      <c r="H168" s="36"/>
    </row>
    <row r="169" spans="1:8" s="37" customFormat="1" ht="19.5" customHeight="1" x14ac:dyDescent="0.25">
      <c r="A169" s="18">
        <v>1</v>
      </c>
      <c r="B169" s="50" t="s">
        <v>102</v>
      </c>
      <c r="C169" s="43"/>
      <c r="D169" s="35">
        <v>5000</v>
      </c>
      <c r="E169" s="48"/>
      <c r="F169" s="48"/>
      <c r="G169" s="49"/>
      <c r="H169" s="36"/>
    </row>
    <row r="170" spans="1:8" s="37" customFormat="1" ht="15.75" customHeight="1" x14ac:dyDescent="0.25">
      <c r="A170" s="18">
        <v>1</v>
      </c>
      <c r="B170" s="50" t="s">
        <v>103</v>
      </c>
      <c r="C170" s="43"/>
      <c r="D170" s="35">
        <v>1500</v>
      </c>
      <c r="E170" s="48"/>
      <c r="F170" s="48"/>
      <c r="G170" s="49"/>
      <c r="H170" s="36"/>
    </row>
    <row r="171" spans="1:8" s="37" customFormat="1" ht="30.75" customHeight="1" x14ac:dyDescent="0.25">
      <c r="A171" s="18">
        <v>1</v>
      </c>
      <c r="B171" s="50" t="s">
        <v>104</v>
      </c>
      <c r="C171" s="43"/>
      <c r="D171" s="35"/>
      <c r="E171" s="48"/>
      <c r="F171" s="48"/>
      <c r="G171" s="49"/>
      <c r="H171" s="36"/>
    </row>
    <row r="172" spans="1:8" s="37" customFormat="1" x14ac:dyDescent="0.25">
      <c r="A172" s="18">
        <v>1</v>
      </c>
      <c r="B172" s="50" t="s">
        <v>105</v>
      </c>
      <c r="C172" s="43"/>
      <c r="D172" s="35"/>
      <c r="E172" s="48"/>
      <c r="F172" s="48"/>
      <c r="G172" s="49"/>
      <c r="H172" s="36"/>
    </row>
    <row r="173" spans="1:8" s="37" customFormat="1" ht="30" x14ac:dyDescent="0.25">
      <c r="A173" s="18">
        <v>1</v>
      </c>
      <c r="B173" s="50" t="s">
        <v>106</v>
      </c>
      <c r="C173" s="43"/>
      <c r="D173" s="35">
        <v>253</v>
      </c>
      <c r="E173" s="48"/>
      <c r="F173" s="48"/>
      <c r="G173" s="49"/>
      <c r="H173" s="36"/>
    </row>
    <row r="174" spans="1:8" s="37" customFormat="1" x14ac:dyDescent="0.25">
      <c r="A174" s="18">
        <v>1</v>
      </c>
      <c r="B174" s="50" t="s">
        <v>105</v>
      </c>
      <c r="C174" s="43"/>
      <c r="D174" s="51">
        <v>22</v>
      </c>
      <c r="E174" s="48"/>
      <c r="F174" s="48"/>
      <c r="G174" s="49"/>
      <c r="H174" s="36"/>
    </row>
    <row r="175" spans="1:8" s="37" customFormat="1" ht="30" customHeight="1" x14ac:dyDescent="0.25">
      <c r="A175" s="18">
        <v>1</v>
      </c>
      <c r="B175" s="40" t="s">
        <v>107</v>
      </c>
      <c r="C175" s="43"/>
      <c r="D175" s="24">
        <f>SUM(D176,D177,D179)</f>
        <v>22600</v>
      </c>
      <c r="E175" s="48"/>
      <c r="F175" s="48"/>
      <c r="G175" s="49"/>
      <c r="H175" s="36"/>
    </row>
    <row r="176" spans="1:8" s="37" customFormat="1" ht="30" x14ac:dyDescent="0.25">
      <c r="A176" s="18">
        <v>1</v>
      </c>
      <c r="B176" s="50" t="s">
        <v>108</v>
      </c>
      <c r="C176" s="43"/>
      <c r="D176" s="24">
        <v>3600</v>
      </c>
      <c r="E176" s="48"/>
      <c r="F176" s="48"/>
      <c r="G176" s="49"/>
      <c r="H176" s="36"/>
    </row>
    <row r="177" spans="1:8" s="37" customFormat="1" ht="45" x14ac:dyDescent="0.25">
      <c r="A177" s="18">
        <v>1</v>
      </c>
      <c r="B177" s="50" t="s">
        <v>109</v>
      </c>
      <c r="C177" s="43"/>
      <c r="D177" s="52">
        <v>16000</v>
      </c>
      <c r="E177" s="48"/>
      <c r="F177" s="48"/>
      <c r="G177" s="49"/>
      <c r="H177" s="36"/>
    </row>
    <row r="178" spans="1:8" s="37" customFormat="1" x14ac:dyDescent="0.25">
      <c r="A178" s="18">
        <v>1</v>
      </c>
      <c r="B178" s="50" t="s">
        <v>105</v>
      </c>
      <c r="C178" s="43"/>
      <c r="D178" s="52">
        <v>3000</v>
      </c>
      <c r="E178" s="48"/>
      <c r="F178" s="48"/>
      <c r="G178" s="49"/>
      <c r="H178" s="36"/>
    </row>
    <row r="179" spans="1:8" s="37" customFormat="1" ht="45" x14ac:dyDescent="0.25">
      <c r="A179" s="18">
        <v>1</v>
      </c>
      <c r="B179" s="50" t="s">
        <v>110</v>
      </c>
      <c r="C179" s="43"/>
      <c r="D179" s="52">
        <v>3000</v>
      </c>
      <c r="E179" s="48"/>
      <c r="F179" s="48"/>
      <c r="G179" s="49"/>
      <c r="H179" s="36"/>
    </row>
    <row r="180" spans="1:8" s="37" customFormat="1" x14ac:dyDescent="0.25">
      <c r="A180" s="18">
        <v>1</v>
      </c>
      <c r="B180" s="50" t="s">
        <v>105</v>
      </c>
      <c r="C180" s="43"/>
      <c r="D180" s="52">
        <v>2000</v>
      </c>
      <c r="E180" s="48"/>
      <c r="F180" s="48"/>
      <c r="G180" s="49"/>
      <c r="H180" s="36"/>
    </row>
    <row r="181" spans="1:8" s="37" customFormat="1" ht="31.5" customHeight="1" x14ac:dyDescent="0.25">
      <c r="A181" s="18">
        <v>1</v>
      </c>
      <c r="B181" s="40" t="s">
        <v>111</v>
      </c>
      <c r="C181" s="43"/>
      <c r="D181" s="24"/>
      <c r="E181" s="48"/>
      <c r="F181" s="48"/>
      <c r="G181" s="49"/>
      <c r="H181" s="36"/>
    </row>
    <row r="182" spans="1:8" s="37" customFormat="1" ht="30" x14ac:dyDescent="0.25">
      <c r="A182" s="18">
        <v>1</v>
      </c>
      <c r="B182" s="38" t="s">
        <v>112</v>
      </c>
      <c r="C182" s="43"/>
      <c r="D182" s="24">
        <v>0</v>
      </c>
      <c r="E182" s="48"/>
      <c r="F182" s="48"/>
      <c r="G182" s="49"/>
      <c r="H182" s="36"/>
    </row>
    <row r="183" spans="1:8" s="37" customFormat="1" ht="33.75" customHeight="1" x14ac:dyDescent="0.25">
      <c r="A183" s="18">
        <v>1</v>
      </c>
      <c r="B183" s="40" t="s">
        <v>113</v>
      </c>
      <c r="C183" s="43"/>
      <c r="D183" s="24"/>
      <c r="E183" s="48"/>
      <c r="F183" s="48"/>
      <c r="G183" s="49"/>
      <c r="H183" s="36"/>
    </row>
    <row r="184" spans="1:8" s="37" customFormat="1" ht="15.75" customHeight="1" x14ac:dyDescent="0.25">
      <c r="A184" s="18">
        <v>1</v>
      </c>
      <c r="B184" s="38" t="s">
        <v>114</v>
      </c>
      <c r="C184" s="43"/>
      <c r="D184" s="24">
        <v>500</v>
      </c>
      <c r="E184" s="48"/>
      <c r="F184" s="48"/>
      <c r="G184" s="49"/>
      <c r="H184" s="36"/>
    </row>
    <row r="185" spans="1:8" s="37" customFormat="1" x14ac:dyDescent="0.25">
      <c r="A185" s="18">
        <v>1</v>
      </c>
      <c r="B185" s="42" t="s">
        <v>54</v>
      </c>
      <c r="C185" s="39"/>
      <c r="D185" s="35">
        <v>450</v>
      </c>
      <c r="E185" s="48"/>
      <c r="F185" s="48"/>
      <c r="G185" s="49"/>
      <c r="H185" s="36"/>
    </row>
    <row r="186" spans="1:8" s="37" customFormat="1" x14ac:dyDescent="0.25">
      <c r="A186" s="18">
        <v>1</v>
      </c>
      <c r="B186" s="44" t="s">
        <v>68</v>
      </c>
      <c r="C186" s="39"/>
      <c r="D186" s="51"/>
      <c r="E186" s="48"/>
      <c r="F186" s="48"/>
      <c r="G186" s="49"/>
      <c r="H186" s="36"/>
    </row>
    <row r="187" spans="1:8" s="18" customFormat="1" ht="30" x14ac:dyDescent="0.25">
      <c r="A187" s="18">
        <v>1</v>
      </c>
      <c r="B187" s="42" t="s">
        <v>55</v>
      </c>
      <c r="C187" s="43"/>
      <c r="D187" s="24">
        <v>18200</v>
      </c>
      <c r="E187" s="30"/>
      <c r="F187" s="29"/>
      <c r="G187" s="29"/>
      <c r="H187" s="73"/>
    </row>
    <row r="188" spans="1:8" s="37" customFormat="1" ht="15.75" customHeight="1" x14ac:dyDescent="0.25">
      <c r="A188" s="18">
        <v>1</v>
      </c>
      <c r="B188" s="42" t="s">
        <v>115</v>
      </c>
      <c r="C188" s="43"/>
      <c r="D188" s="24"/>
      <c r="E188" s="48"/>
      <c r="F188" s="48"/>
      <c r="G188" s="49"/>
      <c r="H188" s="36"/>
    </row>
    <row r="189" spans="1:8" s="37" customFormat="1" x14ac:dyDescent="0.25">
      <c r="A189" s="18">
        <v>1</v>
      </c>
      <c r="B189" s="53" t="s">
        <v>116</v>
      </c>
      <c r="C189" s="43"/>
      <c r="D189" s="24">
        <v>786</v>
      </c>
      <c r="E189" s="48"/>
      <c r="F189" s="48"/>
      <c r="G189" s="49"/>
      <c r="H189" s="36"/>
    </row>
    <row r="190" spans="1:8" s="37" customFormat="1" x14ac:dyDescent="0.25">
      <c r="A190" s="18">
        <v>1</v>
      </c>
      <c r="B190" s="28" t="s">
        <v>70</v>
      </c>
      <c r="C190" s="43"/>
      <c r="D190" s="29">
        <f>D166+ROUND(D185*3.2,0)+D187</f>
        <v>49493</v>
      </c>
      <c r="E190" s="48"/>
      <c r="F190" s="48"/>
      <c r="G190" s="49"/>
      <c r="H190" s="36"/>
    </row>
    <row r="191" spans="1:8" s="37" customFormat="1" x14ac:dyDescent="0.25">
      <c r="A191" s="18">
        <v>1</v>
      </c>
      <c r="B191" s="54" t="s">
        <v>69</v>
      </c>
      <c r="C191" s="43"/>
      <c r="D191" s="29">
        <f>SUM(D164,D190)</f>
        <v>282243.25071225071</v>
      </c>
      <c r="E191" s="48"/>
      <c r="F191" s="48"/>
      <c r="G191" s="49"/>
      <c r="H191" s="36"/>
    </row>
    <row r="192" spans="1:8" s="37" customFormat="1" x14ac:dyDescent="0.25">
      <c r="A192" s="18">
        <v>1</v>
      </c>
      <c r="B192" s="113" t="s">
        <v>57</v>
      </c>
      <c r="C192" s="112"/>
      <c r="D192" s="29"/>
      <c r="E192" s="48"/>
      <c r="F192" s="48"/>
      <c r="G192" s="29"/>
      <c r="H192" s="36"/>
    </row>
    <row r="193" spans="1:8" s="37" customFormat="1" x14ac:dyDescent="0.25">
      <c r="A193" s="18">
        <v>1</v>
      </c>
      <c r="B193" s="42" t="s">
        <v>18</v>
      </c>
      <c r="C193" s="112"/>
      <c r="D193" s="24">
        <v>600</v>
      </c>
      <c r="E193" s="48"/>
      <c r="F193" s="48"/>
      <c r="G193" s="29"/>
      <c r="H193" s="36"/>
    </row>
    <row r="194" spans="1:8" s="37" customFormat="1" x14ac:dyDescent="0.25">
      <c r="A194" s="18">
        <v>1</v>
      </c>
      <c r="B194" s="42" t="s">
        <v>29</v>
      </c>
      <c r="C194" s="112"/>
      <c r="D194" s="24">
        <v>400</v>
      </c>
      <c r="E194" s="48"/>
      <c r="F194" s="48"/>
      <c r="G194" s="29"/>
      <c r="H194" s="36"/>
    </row>
    <row r="195" spans="1:8" s="37" customFormat="1" x14ac:dyDescent="0.25">
      <c r="A195" s="18">
        <v>1</v>
      </c>
      <c r="B195" s="42" t="s">
        <v>58</v>
      </c>
      <c r="C195" s="112"/>
      <c r="D195" s="24">
        <v>25</v>
      </c>
      <c r="E195" s="48"/>
      <c r="F195" s="48"/>
      <c r="G195" s="29"/>
      <c r="H195" s="36"/>
    </row>
    <row r="196" spans="1:8" s="37" customFormat="1" x14ac:dyDescent="0.25">
      <c r="A196" s="18">
        <v>1</v>
      </c>
      <c r="B196" s="114" t="s">
        <v>122</v>
      </c>
      <c r="C196" s="112"/>
      <c r="D196" s="24">
        <v>50</v>
      </c>
      <c r="E196" s="48"/>
      <c r="F196" s="48"/>
      <c r="G196" s="29"/>
      <c r="H196" s="36"/>
    </row>
    <row r="197" spans="1:8" s="37" customFormat="1" x14ac:dyDescent="0.25">
      <c r="A197" s="18">
        <v>1</v>
      </c>
      <c r="B197" s="114" t="s">
        <v>17</v>
      </c>
      <c r="C197" s="112"/>
      <c r="D197" s="24">
        <v>40</v>
      </c>
      <c r="E197" s="48"/>
      <c r="F197" s="48"/>
      <c r="G197" s="29"/>
      <c r="H197" s="36"/>
    </row>
    <row r="198" spans="1:8" s="37" customFormat="1" x14ac:dyDescent="0.25">
      <c r="A198" s="18">
        <v>1</v>
      </c>
      <c r="B198" s="42" t="s">
        <v>16</v>
      </c>
      <c r="C198" s="112"/>
      <c r="D198" s="24">
        <v>50</v>
      </c>
      <c r="E198" s="48"/>
      <c r="F198" s="48"/>
      <c r="G198" s="29"/>
      <c r="H198" s="36"/>
    </row>
    <row r="199" spans="1:8" s="37" customFormat="1" ht="30" x14ac:dyDescent="0.25">
      <c r="A199" s="18">
        <v>1</v>
      </c>
      <c r="B199" s="42" t="s">
        <v>123</v>
      </c>
      <c r="C199" s="112"/>
      <c r="D199" s="24">
        <v>25</v>
      </c>
      <c r="E199" s="48"/>
      <c r="F199" s="48"/>
      <c r="G199" s="29"/>
      <c r="H199" s="36"/>
    </row>
    <row r="200" spans="1:8" x14ac:dyDescent="0.25">
      <c r="A200" s="18">
        <v>1</v>
      </c>
      <c r="B200" s="115" t="s">
        <v>118</v>
      </c>
      <c r="C200" s="112"/>
      <c r="D200" s="24">
        <v>30</v>
      </c>
      <c r="E200" s="48"/>
      <c r="F200" s="48"/>
    </row>
    <row r="201" spans="1:8" x14ac:dyDescent="0.25">
      <c r="A201" s="18">
        <v>1</v>
      </c>
      <c r="B201" s="115" t="s">
        <v>74</v>
      </c>
      <c r="C201" s="112"/>
      <c r="D201" s="24">
        <v>30</v>
      </c>
      <c r="E201" s="48"/>
      <c r="F201" s="48"/>
    </row>
    <row r="202" spans="1:8" s="37" customFormat="1" x14ac:dyDescent="0.25">
      <c r="A202" s="18">
        <v>1</v>
      </c>
      <c r="B202" s="116" t="s">
        <v>117</v>
      </c>
      <c r="C202" s="112"/>
      <c r="D202" s="24">
        <v>50</v>
      </c>
      <c r="E202" s="48"/>
      <c r="F202" s="48"/>
      <c r="G202" s="29"/>
      <c r="H202" s="36"/>
    </row>
    <row r="203" spans="1:8" s="18" customFormat="1" ht="15.75" customHeight="1" x14ac:dyDescent="0.25">
      <c r="A203" s="18">
        <v>1</v>
      </c>
      <c r="B203" s="117" t="s">
        <v>7</v>
      </c>
      <c r="C203" s="24"/>
      <c r="D203" s="40"/>
      <c r="E203" s="40"/>
      <c r="F203" s="40"/>
      <c r="G203" s="24"/>
      <c r="H203" s="73"/>
    </row>
    <row r="204" spans="1:8" s="18" customFormat="1" ht="15.75" customHeight="1" x14ac:dyDescent="0.25">
      <c r="A204" s="18">
        <v>1</v>
      </c>
      <c r="B204" s="59" t="s">
        <v>63</v>
      </c>
      <c r="C204" s="40"/>
      <c r="D204" s="118"/>
      <c r="E204" s="40"/>
      <c r="F204" s="118"/>
      <c r="G204" s="24"/>
      <c r="H204" s="73"/>
    </row>
    <row r="205" spans="1:8" s="18" customFormat="1" ht="15.75" customHeight="1" x14ac:dyDescent="0.25">
      <c r="A205" s="18">
        <v>1</v>
      </c>
      <c r="B205" s="119" t="s">
        <v>8</v>
      </c>
      <c r="C205" s="40">
        <v>300</v>
      </c>
      <c r="D205" s="24">
        <v>30</v>
      </c>
      <c r="E205" s="120">
        <v>6</v>
      </c>
      <c r="F205" s="24">
        <f t="shared" ref="F205:F210" si="15">ROUND(G205/C205,0)</f>
        <v>1</v>
      </c>
      <c r="G205" s="24">
        <f t="shared" ref="G205:G210" si="16">ROUND(D205*E205,0)</f>
        <v>180</v>
      </c>
      <c r="H205" s="73"/>
    </row>
    <row r="206" spans="1:8" s="18" customFormat="1" ht="15.75" customHeight="1" x14ac:dyDescent="0.25">
      <c r="A206" s="18">
        <v>1</v>
      </c>
      <c r="B206" s="119" t="s">
        <v>34</v>
      </c>
      <c r="C206" s="40">
        <v>300</v>
      </c>
      <c r="D206" s="24">
        <v>75</v>
      </c>
      <c r="E206" s="120">
        <v>7</v>
      </c>
      <c r="F206" s="24">
        <f t="shared" si="15"/>
        <v>2</v>
      </c>
      <c r="G206" s="24">
        <f t="shared" si="16"/>
        <v>525</v>
      </c>
      <c r="H206" s="73"/>
    </row>
    <row r="207" spans="1:8" s="18" customFormat="1" ht="15.75" customHeight="1" x14ac:dyDescent="0.25">
      <c r="A207" s="18">
        <v>1</v>
      </c>
      <c r="B207" s="119" t="s">
        <v>20</v>
      </c>
      <c r="C207" s="40">
        <v>300</v>
      </c>
      <c r="D207" s="24">
        <v>30</v>
      </c>
      <c r="E207" s="120">
        <v>7</v>
      </c>
      <c r="F207" s="24">
        <f t="shared" si="15"/>
        <v>1</v>
      </c>
      <c r="G207" s="24">
        <f t="shared" si="16"/>
        <v>210</v>
      </c>
      <c r="H207" s="73"/>
    </row>
    <row r="208" spans="1:8" s="18" customFormat="1" ht="14.25" customHeight="1" x14ac:dyDescent="0.25">
      <c r="A208" s="18">
        <v>1</v>
      </c>
      <c r="B208" s="119" t="s">
        <v>30</v>
      </c>
      <c r="C208" s="40">
        <v>300</v>
      </c>
      <c r="D208" s="24">
        <v>40</v>
      </c>
      <c r="E208" s="120">
        <v>7</v>
      </c>
      <c r="F208" s="24">
        <f t="shared" si="15"/>
        <v>1</v>
      </c>
      <c r="G208" s="24">
        <f t="shared" si="16"/>
        <v>280</v>
      </c>
      <c r="H208" s="73"/>
    </row>
    <row r="209" spans="1:8" s="18" customFormat="1" ht="17.25" customHeight="1" x14ac:dyDescent="0.25">
      <c r="A209" s="18">
        <v>1</v>
      </c>
      <c r="B209" s="119" t="s">
        <v>32</v>
      </c>
      <c r="C209" s="40">
        <v>300</v>
      </c>
      <c r="D209" s="24">
        <v>50</v>
      </c>
      <c r="E209" s="120">
        <v>6</v>
      </c>
      <c r="F209" s="24">
        <f t="shared" si="15"/>
        <v>1</v>
      </c>
      <c r="G209" s="24">
        <f t="shared" si="16"/>
        <v>300</v>
      </c>
      <c r="H209" s="73"/>
    </row>
    <row r="210" spans="1:8" s="18" customFormat="1" ht="16.5" customHeight="1" x14ac:dyDescent="0.25">
      <c r="A210" s="18">
        <v>1</v>
      </c>
      <c r="B210" s="119" t="s">
        <v>37</v>
      </c>
      <c r="C210" s="40">
        <v>300</v>
      </c>
      <c r="D210" s="24">
        <v>70</v>
      </c>
      <c r="E210" s="120">
        <v>9</v>
      </c>
      <c r="F210" s="24">
        <f t="shared" si="15"/>
        <v>2</v>
      </c>
      <c r="G210" s="24">
        <f t="shared" si="16"/>
        <v>630</v>
      </c>
      <c r="H210" s="73"/>
    </row>
    <row r="211" spans="1:8" s="18" customFormat="1" x14ac:dyDescent="0.25">
      <c r="A211" s="18">
        <v>1</v>
      </c>
      <c r="B211" s="121" t="s">
        <v>9</v>
      </c>
      <c r="C211" s="40"/>
      <c r="D211" s="81">
        <f>SUM(D205:D210)</f>
        <v>295</v>
      </c>
      <c r="E211" s="30">
        <f>G211/D211</f>
        <v>7.2033898305084749</v>
      </c>
      <c r="F211" s="122">
        <f>SUM(F205:F210)</f>
        <v>8</v>
      </c>
      <c r="G211" s="29">
        <f>SUM(G205:G210)</f>
        <v>2125</v>
      </c>
      <c r="H211" s="73"/>
    </row>
    <row r="212" spans="1:8" s="18" customFormat="1" x14ac:dyDescent="0.25">
      <c r="A212" s="18">
        <v>1</v>
      </c>
      <c r="B212" s="60" t="s">
        <v>42</v>
      </c>
      <c r="C212" s="40"/>
      <c r="D212" s="81"/>
      <c r="E212" s="30"/>
      <c r="F212" s="123"/>
      <c r="G212" s="29"/>
      <c r="H212" s="73"/>
    </row>
    <row r="213" spans="1:8" s="18" customFormat="1" x14ac:dyDescent="0.25">
      <c r="A213" s="18">
        <v>1</v>
      </c>
      <c r="B213" s="66" t="s">
        <v>31</v>
      </c>
      <c r="C213" s="124">
        <v>240</v>
      </c>
      <c r="D213" s="35">
        <v>751</v>
      </c>
      <c r="E213" s="125">
        <v>8</v>
      </c>
      <c r="F213" s="24">
        <f>ROUND(G213/C213,0)</f>
        <v>25</v>
      </c>
      <c r="G213" s="24">
        <f>ROUND(D213*E213,0)</f>
        <v>6008</v>
      </c>
      <c r="H213" s="73"/>
    </row>
    <row r="214" spans="1:8" s="18" customFormat="1" x14ac:dyDescent="0.25">
      <c r="A214" s="18">
        <v>1</v>
      </c>
      <c r="B214" s="103" t="s">
        <v>41</v>
      </c>
      <c r="C214" s="124">
        <v>240</v>
      </c>
      <c r="D214" s="35">
        <v>60</v>
      </c>
      <c r="E214" s="126">
        <v>3</v>
      </c>
      <c r="F214" s="24">
        <f>ROUND(G214/C214,0)</f>
        <v>1</v>
      </c>
      <c r="G214" s="24">
        <f>ROUND(D214*E214,0)</f>
        <v>180</v>
      </c>
      <c r="H214" s="73"/>
    </row>
    <row r="215" spans="1:8" s="18" customFormat="1" x14ac:dyDescent="0.25">
      <c r="A215" s="18">
        <v>1</v>
      </c>
      <c r="B215" s="127" t="s">
        <v>22</v>
      </c>
      <c r="C215" s="124">
        <v>240</v>
      </c>
      <c r="D215" s="35">
        <v>34</v>
      </c>
      <c r="E215" s="126">
        <v>3</v>
      </c>
      <c r="F215" s="24">
        <f t="shared" ref="F215:F216" si="17">ROUND(G215/C215,0)</f>
        <v>0</v>
      </c>
      <c r="G215" s="24">
        <f t="shared" ref="G215:G216" si="18">ROUND(D215*E215,0)</f>
        <v>102</v>
      </c>
      <c r="H215" s="73"/>
    </row>
    <row r="216" spans="1:8" s="18" customFormat="1" x14ac:dyDescent="0.25">
      <c r="A216" s="18">
        <v>1</v>
      </c>
      <c r="B216" s="127" t="s">
        <v>34</v>
      </c>
      <c r="C216" s="124">
        <v>240</v>
      </c>
      <c r="D216" s="35">
        <v>540</v>
      </c>
      <c r="E216" s="126">
        <v>8</v>
      </c>
      <c r="F216" s="24">
        <f t="shared" si="17"/>
        <v>18</v>
      </c>
      <c r="G216" s="24">
        <f t="shared" si="18"/>
        <v>4320</v>
      </c>
      <c r="H216" s="73"/>
    </row>
    <row r="217" spans="1:8" s="18" customFormat="1" x14ac:dyDescent="0.25">
      <c r="A217" s="18">
        <v>1</v>
      </c>
      <c r="B217" s="128" t="s">
        <v>65</v>
      </c>
      <c r="C217" s="124"/>
      <c r="D217" s="129">
        <f>SUM(D213:D216)</f>
        <v>1385</v>
      </c>
      <c r="E217" s="30">
        <f t="shared" ref="E217:E218" si="19">G217/D217</f>
        <v>7.6606498194945845</v>
      </c>
      <c r="F217" s="129">
        <f t="shared" ref="F217:G217" si="20">SUM(F213:F216)</f>
        <v>44</v>
      </c>
      <c r="G217" s="129">
        <f t="shared" si="20"/>
        <v>10610</v>
      </c>
      <c r="H217" s="73"/>
    </row>
    <row r="218" spans="1:8" s="18" customFormat="1" ht="18" customHeight="1" x14ac:dyDescent="0.25">
      <c r="A218" s="18">
        <v>1</v>
      </c>
      <c r="B218" s="130" t="s">
        <v>52</v>
      </c>
      <c r="C218" s="124"/>
      <c r="D218" s="29">
        <f>D211+D217</f>
        <v>1680</v>
      </c>
      <c r="E218" s="30">
        <f t="shared" si="19"/>
        <v>7.5803571428571432</v>
      </c>
      <c r="F218" s="29">
        <f>F211+F217</f>
        <v>52</v>
      </c>
      <c r="G218" s="49">
        <f>G211+G217</f>
        <v>12735</v>
      </c>
      <c r="H218" s="73"/>
    </row>
    <row r="219" spans="1:8" s="18" customFormat="1" ht="30" customHeight="1" x14ac:dyDescent="0.25">
      <c r="A219" s="18">
        <v>1</v>
      </c>
      <c r="B219" s="131" t="s">
        <v>76</v>
      </c>
      <c r="C219" s="111"/>
      <c r="D219" s="132">
        <v>3590</v>
      </c>
      <c r="E219" s="133"/>
      <c r="F219" s="81"/>
      <c r="G219" s="81"/>
      <c r="H219" s="73"/>
    </row>
    <row r="220" spans="1:8" ht="15.75" thickBot="1" x14ac:dyDescent="0.3">
      <c r="A220" s="18">
        <v>1</v>
      </c>
      <c r="B220" s="134" t="s">
        <v>10</v>
      </c>
      <c r="C220" s="135"/>
      <c r="D220" s="136"/>
      <c r="E220" s="136"/>
      <c r="F220" s="136"/>
      <c r="G220" s="136"/>
    </row>
  </sheetData>
  <mergeCells count="6">
    <mergeCell ref="B2:G3"/>
    <mergeCell ref="C4:C6"/>
    <mergeCell ref="E4:E6"/>
    <mergeCell ref="F4:F6"/>
    <mergeCell ref="D4:D6"/>
    <mergeCell ref="G4:G6"/>
  </mergeCells>
  <pageMargins left="0.68" right="0" top="0.74" bottom="0.19685039370078741" header="0" footer="0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80"/>
  <sheetViews>
    <sheetView zoomScale="80" zoomScaleNormal="80" zoomScaleSheetLayoutView="100" workbookViewId="0">
      <pane ySplit="7" topLeftCell="A68" activePane="bottomLeft" state="frozen"/>
      <selection activeCell="A32" sqref="A32"/>
      <selection pane="bottomLeft" activeCell="J41" sqref="J41"/>
    </sheetView>
  </sheetViews>
  <sheetFormatPr defaultColWidth="15.7109375" defaultRowHeight="15" x14ac:dyDescent="0.25"/>
  <cols>
    <col min="1" max="1" width="3.85546875" style="13" customWidth="1"/>
    <col min="2" max="2" width="47.140625" style="13" customWidth="1"/>
    <col min="3" max="3" width="9.5703125" style="13" hidden="1" customWidth="1"/>
    <col min="4" max="4" width="12.85546875" style="13" customWidth="1"/>
    <col min="5" max="5" width="15.5703125" style="13" customWidth="1"/>
    <col min="6" max="6" width="10.140625" style="13" customWidth="1"/>
    <col min="7" max="7" width="11.5703125" style="13" customWidth="1"/>
    <col min="8" max="9" width="15.7109375" style="13"/>
    <col min="10" max="10" width="16.28515625" style="13" bestFit="1" customWidth="1"/>
    <col min="11" max="16384" width="15.7109375" style="13"/>
  </cols>
  <sheetData>
    <row r="1" spans="1:72" ht="9.75" customHeight="1" x14ac:dyDescent="0.25">
      <c r="F1" s="274"/>
    </row>
    <row r="2" spans="1:72" s="138" customFormat="1" ht="15" customHeight="1" x14ac:dyDescent="0.25">
      <c r="B2" s="311" t="s">
        <v>125</v>
      </c>
      <c r="C2" s="311"/>
      <c r="D2" s="311"/>
      <c r="E2" s="311"/>
      <c r="F2" s="311"/>
      <c r="G2" s="311"/>
    </row>
    <row r="3" spans="1:72" ht="15.75" thickBot="1" x14ac:dyDescent="0.3">
      <c r="B3" s="318"/>
      <c r="C3" s="318"/>
      <c r="D3" s="318"/>
      <c r="E3" s="318"/>
      <c r="F3" s="318"/>
      <c r="G3" s="318"/>
    </row>
    <row r="4" spans="1:72" ht="33.75" customHeight="1" x14ac:dyDescent="0.3">
      <c r="B4" s="8" t="s">
        <v>84</v>
      </c>
      <c r="C4" s="302" t="s">
        <v>1</v>
      </c>
      <c r="D4" s="314" t="s">
        <v>124</v>
      </c>
      <c r="E4" s="308" t="s">
        <v>0</v>
      </c>
      <c r="F4" s="302" t="s">
        <v>2</v>
      </c>
      <c r="G4" s="305" t="s">
        <v>94</v>
      </c>
    </row>
    <row r="5" spans="1:72" ht="19.5" customHeight="1" x14ac:dyDescent="0.3">
      <c r="B5" s="9"/>
      <c r="C5" s="303"/>
      <c r="D5" s="315"/>
      <c r="E5" s="309"/>
      <c r="F5" s="303"/>
      <c r="G5" s="306"/>
    </row>
    <row r="6" spans="1:72" ht="21" customHeight="1" thickBot="1" x14ac:dyDescent="0.3">
      <c r="B6" s="10" t="s">
        <v>3</v>
      </c>
      <c r="C6" s="304"/>
      <c r="D6" s="316"/>
      <c r="E6" s="310"/>
      <c r="F6" s="304"/>
      <c r="G6" s="307"/>
      <c r="H6" s="317"/>
      <c r="I6" s="317"/>
    </row>
    <row r="7" spans="1:72" ht="15.75" thickBot="1" x14ac:dyDescent="0.3">
      <c r="B7" s="14">
        <v>1</v>
      </c>
      <c r="C7" s="15">
        <v>2</v>
      </c>
      <c r="D7" s="15">
        <v>3</v>
      </c>
      <c r="E7" s="16">
        <v>4</v>
      </c>
      <c r="F7" s="16">
        <v>5</v>
      </c>
      <c r="G7" s="16">
        <v>6</v>
      </c>
    </row>
    <row r="8" spans="1:72" ht="14.25" customHeight="1" x14ac:dyDescent="0.25">
      <c r="A8" s="13">
        <v>1</v>
      </c>
      <c r="B8" s="275"/>
      <c r="C8" s="276"/>
      <c r="D8" s="24"/>
      <c r="E8" s="24"/>
      <c r="F8" s="24"/>
      <c r="G8" s="2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4"/>
      <c r="BP8" s="154"/>
      <c r="BQ8" s="154"/>
      <c r="BR8" s="154"/>
      <c r="BS8" s="154"/>
      <c r="BT8" s="154"/>
    </row>
    <row r="9" spans="1:72" ht="20.25" customHeight="1" x14ac:dyDescent="0.25">
      <c r="A9" s="13">
        <v>1</v>
      </c>
      <c r="B9" s="277" t="s">
        <v>48</v>
      </c>
      <c r="C9" s="177"/>
      <c r="D9" s="24"/>
      <c r="E9" s="24"/>
      <c r="F9" s="24"/>
      <c r="G9" s="2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4"/>
      <c r="BN9" s="154"/>
      <c r="BO9" s="154"/>
      <c r="BP9" s="154"/>
      <c r="BQ9" s="154"/>
      <c r="BR9" s="154"/>
      <c r="BS9" s="154"/>
      <c r="BT9" s="154"/>
    </row>
    <row r="10" spans="1:72" x14ac:dyDescent="0.25">
      <c r="A10" s="13">
        <v>1</v>
      </c>
      <c r="B10" s="146" t="s">
        <v>4</v>
      </c>
      <c r="C10" s="177"/>
      <c r="D10" s="24"/>
      <c r="E10" s="24"/>
      <c r="F10" s="24"/>
      <c r="G10" s="2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4"/>
      <c r="BP10" s="154"/>
      <c r="BQ10" s="154"/>
      <c r="BR10" s="154"/>
      <c r="BS10" s="154"/>
      <c r="BT10" s="154"/>
    </row>
    <row r="11" spans="1:72" x14ac:dyDescent="0.25">
      <c r="A11" s="13">
        <v>1</v>
      </c>
      <c r="B11" s="103" t="s">
        <v>49</v>
      </c>
      <c r="C11" s="278">
        <v>340</v>
      </c>
      <c r="D11" s="24">
        <f>1013+18</f>
        <v>1031</v>
      </c>
      <c r="E11" s="279">
        <v>14.7</v>
      </c>
      <c r="F11" s="24">
        <f>ROUND(G11/C11,0)</f>
        <v>45</v>
      </c>
      <c r="G11" s="24">
        <f>ROUND(D11*E11,0)</f>
        <v>15156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4"/>
      <c r="BP11" s="154"/>
      <c r="BQ11" s="154"/>
      <c r="BR11" s="154"/>
      <c r="BS11" s="154"/>
      <c r="BT11" s="154"/>
    </row>
    <row r="12" spans="1:72" x14ac:dyDescent="0.25">
      <c r="A12" s="13">
        <v>1</v>
      </c>
      <c r="B12" s="103" t="s">
        <v>50</v>
      </c>
      <c r="C12" s="278">
        <v>340</v>
      </c>
      <c r="D12" s="24">
        <f>1469+69</f>
        <v>1538</v>
      </c>
      <c r="E12" s="279">
        <v>8.6</v>
      </c>
      <c r="F12" s="24">
        <f>ROUND(G12/C12,0)</f>
        <v>39</v>
      </c>
      <c r="G12" s="24">
        <f>ROUND(D12*E12,0)</f>
        <v>13227</v>
      </c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</row>
    <row r="13" spans="1:72" s="154" customFormat="1" ht="17.25" customHeight="1" x14ac:dyDescent="0.25">
      <c r="A13" s="13">
        <v>1</v>
      </c>
      <c r="B13" s="110" t="s">
        <v>5</v>
      </c>
      <c r="C13" s="177"/>
      <c r="D13" s="29">
        <f>D11+D12</f>
        <v>2569</v>
      </c>
      <c r="E13" s="30">
        <f>G13/D13</f>
        <v>11.048267808485791</v>
      </c>
      <c r="F13" s="29">
        <f>F11+F12</f>
        <v>84</v>
      </c>
      <c r="G13" s="29">
        <f>G11+G12</f>
        <v>28383</v>
      </c>
      <c r="I13" s="280"/>
    </row>
    <row r="14" spans="1:72" s="154" customFormat="1" ht="17.25" customHeight="1" x14ac:dyDescent="0.25">
      <c r="A14" s="13"/>
      <c r="B14" s="110"/>
      <c r="C14" s="45"/>
      <c r="D14" s="29"/>
      <c r="E14" s="30"/>
      <c r="F14" s="29"/>
      <c r="G14" s="29"/>
    </row>
    <row r="15" spans="1:72" s="154" customFormat="1" x14ac:dyDescent="0.25">
      <c r="A15" s="13">
        <v>1</v>
      </c>
      <c r="B15" s="33" t="s">
        <v>87</v>
      </c>
      <c r="C15" s="112"/>
      <c r="D15" s="29"/>
      <c r="E15" s="24"/>
      <c r="F15" s="24"/>
      <c r="G15" s="24"/>
      <c r="H15" s="280"/>
    </row>
    <row r="16" spans="1:72" s="154" customFormat="1" x14ac:dyDescent="0.25">
      <c r="A16" s="13">
        <v>1</v>
      </c>
      <c r="B16" s="38" t="s">
        <v>56</v>
      </c>
      <c r="C16" s="112"/>
      <c r="D16" s="24">
        <v>27127</v>
      </c>
      <c r="E16" s="24"/>
      <c r="F16" s="24"/>
      <c r="G16" s="24"/>
    </row>
    <row r="17" spans="1:7" s="154" customFormat="1" x14ac:dyDescent="0.25">
      <c r="A17" s="13">
        <v>1</v>
      </c>
      <c r="B17" s="42" t="s">
        <v>54</v>
      </c>
      <c r="C17" s="112"/>
      <c r="D17" s="24"/>
      <c r="E17" s="24"/>
      <c r="F17" s="24"/>
      <c r="G17" s="24"/>
    </row>
    <row r="18" spans="1:7" s="154" customFormat="1" ht="30" x14ac:dyDescent="0.25">
      <c r="A18" s="13">
        <v>1</v>
      </c>
      <c r="B18" s="42" t="s">
        <v>55</v>
      </c>
      <c r="C18" s="43"/>
      <c r="D18" s="24"/>
      <c r="E18" s="24"/>
      <c r="F18" s="24"/>
      <c r="G18" s="24"/>
    </row>
    <row r="19" spans="1:7" s="154" customFormat="1" x14ac:dyDescent="0.25">
      <c r="A19" s="13">
        <v>1</v>
      </c>
      <c r="B19" s="46" t="s">
        <v>69</v>
      </c>
      <c r="C19" s="43"/>
      <c r="D19" s="29">
        <f>D16+ROUND(D17*3.2,0)+D18</f>
        <v>27127</v>
      </c>
      <c r="E19" s="24"/>
      <c r="F19" s="24"/>
      <c r="G19" s="24"/>
    </row>
    <row r="20" spans="1:7" s="154" customFormat="1" x14ac:dyDescent="0.25">
      <c r="A20" s="13">
        <v>1</v>
      </c>
      <c r="B20" s="281" t="s">
        <v>57</v>
      </c>
      <c r="C20" s="43"/>
      <c r="D20" s="29"/>
      <c r="E20" s="24"/>
      <c r="F20" s="24"/>
      <c r="G20" s="24"/>
    </row>
    <row r="21" spans="1:7" s="154" customFormat="1" x14ac:dyDescent="0.25">
      <c r="A21" s="13">
        <v>1</v>
      </c>
      <c r="B21" s="174" t="s">
        <v>121</v>
      </c>
      <c r="C21" s="43"/>
      <c r="D21" s="24">
        <v>140</v>
      </c>
      <c r="E21" s="24"/>
      <c r="F21" s="24"/>
      <c r="G21" s="24"/>
    </row>
    <row r="22" spans="1:7" s="154" customFormat="1" x14ac:dyDescent="0.25">
      <c r="A22" s="13">
        <v>1</v>
      </c>
      <c r="B22" s="174" t="s">
        <v>18</v>
      </c>
      <c r="C22" s="43"/>
      <c r="D22" s="24">
        <v>2150</v>
      </c>
      <c r="E22" s="24"/>
      <c r="F22" s="24"/>
      <c r="G22" s="24"/>
    </row>
    <row r="23" spans="1:7" s="154" customFormat="1" ht="30" x14ac:dyDescent="0.25">
      <c r="A23" s="13">
        <v>1</v>
      </c>
      <c r="B23" s="174" t="s">
        <v>75</v>
      </c>
      <c r="C23" s="43"/>
      <c r="D23" s="24">
        <v>900</v>
      </c>
      <c r="E23" s="24"/>
      <c r="F23" s="24"/>
      <c r="G23" s="24"/>
    </row>
    <row r="24" spans="1:7" s="154" customFormat="1" ht="30" x14ac:dyDescent="0.25">
      <c r="A24" s="13">
        <v>1</v>
      </c>
      <c r="B24" s="174" t="s">
        <v>119</v>
      </c>
      <c r="C24" s="43"/>
      <c r="D24" s="24">
        <v>2000</v>
      </c>
      <c r="E24" s="24"/>
      <c r="F24" s="24"/>
      <c r="G24" s="24"/>
    </row>
    <row r="25" spans="1:7" s="154" customFormat="1" x14ac:dyDescent="0.25">
      <c r="A25" s="13">
        <v>1</v>
      </c>
      <c r="B25" s="174" t="s">
        <v>33</v>
      </c>
      <c r="C25" s="43"/>
      <c r="D25" s="24">
        <v>3100</v>
      </c>
      <c r="E25" s="24"/>
      <c r="F25" s="24"/>
      <c r="G25" s="24"/>
    </row>
    <row r="26" spans="1:7" s="154" customFormat="1" x14ac:dyDescent="0.25">
      <c r="A26" s="13">
        <v>1</v>
      </c>
      <c r="B26" s="174" t="s">
        <v>26</v>
      </c>
      <c r="C26" s="43"/>
      <c r="D26" s="24">
        <v>5340</v>
      </c>
      <c r="E26" s="24"/>
      <c r="F26" s="24"/>
      <c r="G26" s="24"/>
    </row>
    <row r="27" spans="1:7" s="154" customFormat="1" x14ac:dyDescent="0.25">
      <c r="A27" s="13">
        <v>1</v>
      </c>
      <c r="B27" s="59" t="s">
        <v>7</v>
      </c>
      <c r="C27" s="278"/>
      <c r="D27" s="29"/>
      <c r="E27" s="29"/>
      <c r="F27" s="29"/>
      <c r="G27" s="29"/>
    </row>
    <row r="28" spans="1:7" s="154" customFormat="1" x14ac:dyDescent="0.25">
      <c r="A28" s="13">
        <v>1</v>
      </c>
      <c r="B28" s="60" t="s">
        <v>63</v>
      </c>
      <c r="C28" s="278"/>
      <c r="D28" s="29"/>
      <c r="E28" s="29"/>
      <c r="F28" s="29"/>
      <c r="G28" s="29"/>
    </row>
    <row r="29" spans="1:7" s="154" customFormat="1" x14ac:dyDescent="0.25">
      <c r="A29" s="13">
        <v>1</v>
      </c>
      <c r="B29" s="119" t="s">
        <v>50</v>
      </c>
      <c r="C29" s="278">
        <v>330</v>
      </c>
      <c r="D29" s="24">
        <f>232+5</f>
        <v>237</v>
      </c>
      <c r="E29" s="279">
        <v>5.7</v>
      </c>
      <c r="F29" s="24">
        <f>ROUND(G29/C29,0)</f>
        <v>4</v>
      </c>
      <c r="G29" s="24">
        <f>ROUND(D29*E29,0)</f>
        <v>1351</v>
      </c>
    </row>
    <row r="30" spans="1:7" s="154" customFormat="1" x14ac:dyDescent="0.25">
      <c r="A30" s="13">
        <v>1</v>
      </c>
      <c r="B30" s="121" t="s">
        <v>9</v>
      </c>
      <c r="C30" s="177"/>
      <c r="D30" s="81">
        <f>D29</f>
        <v>237</v>
      </c>
      <c r="E30" s="30">
        <f>G30/D30</f>
        <v>5.7004219409282699</v>
      </c>
      <c r="F30" s="81">
        <f>F29</f>
        <v>4</v>
      </c>
      <c r="G30" s="81">
        <f>G29</f>
        <v>1351</v>
      </c>
    </row>
    <row r="31" spans="1:7" s="154" customFormat="1" x14ac:dyDescent="0.25">
      <c r="A31" s="13">
        <v>1</v>
      </c>
      <c r="B31" s="60" t="s">
        <v>19</v>
      </c>
      <c r="C31" s="278"/>
      <c r="D31" s="81"/>
      <c r="E31" s="282"/>
      <c r="F31" s="81"/>
      <c r="G31" s="81"/>
    </row>
    <row r="32" spans="1:7" s="154" customFormat="1" x14ac:dyDescent="0.25">
      <c r="A32" s="13">
        <v>1</v>
      </c>
      <c r="B32" s="103" t="s">
        <v>50</v>
      </c>
      <c r="C32" s="278">
        <v>240</v>
      </c>
      <c r="D32" s="24">
        <v>534</v>
      </c>
      <c r="E32" s="279">
        <v>8</v>
      </c>
      <c r="F32" s="24">
        <f>ROUND(G32/C32,0)</f>
        <v>18</v>
      </c>
      <c r="G32" s="24">
        <f>ROUND(D32*E32,0)</f>
        <v>4272</v>
      </c>
    </row>
    <row r="33" spans="1:72" s="154" customFormat="1" x14ac:dyDescent="0.25">
      <c r="A33" s="13">
        <v>1</v>
      </c>
      <c r="B33" s="283" t="s">
        <v>65</v>
      </c>
      <c r="C33" s="284"/>
      <c r="D33" s="81">
        <f t="shared" ref="D33" si="0">D32</f>
        <v>534</v>
      </c>
      <c r="E33" s="282">
        <f t="shared" ref="E33:G33" si="1">E32</f>
        <v>8</v>
      </c>
      <c r="F33" s="81">
        <f t="shared" si="1"/>
        <v>18</v>
      </c>
      <c r="G33" s="81">
        <f t="shared" si="1"/>
        <v>4272</v>
      </c>
    </row>
    <row r="34" spans="1:72" s="154" customFormat="1" ht="14.25" customHeight="1" x14ac:dyDescent="0.25">
      <c r="A34" s="13">
        <v>1</v>
      </c>
      <c r="B34" s="67" t="s">
        <v>52</v>
      </c>
      <c r="C34" s="177"/>
      <c r="D34" s="29">
        <f>D30+D33</f>
        <v>771</v>
      </c>
      <c r="E34" s="30">
        <f>G34/D34</f>
        <v>7.2931258106355381</v>
      </c>
      <c r="F34" s="29">
        <f>F30+F32</f>
        <v>22</v>
      </c>
      <c r="G34" s="29">
        <f>G30+G32</f>
        <v>5623</v>
      </c>
    </row>
    <row r="35" spans="1:72" s="287" customFormat="1" ht="15.75" customHeight="1" thickBot="1" x14ac:dyDescent="0.3">
      <c r="A35" s="13">
        <v>1</v>
      </c>
      <c r="B35" s="285" t="s">
        <v>10</v>
      </c>
      <c r="C35" s="286"/>
      <c r="D35" s="286"/>
      <c r="E35" s="286"/>
      <c r="F35" s="286"/>
      <c r="G35" s="286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  <c r="BI35" s="154"/>
      <c r="BJ35" s="154"/>
      <c r="BK35" s="154"/>
      <c r="BL35" s="154"/>
      <c r="BM35" s="154"/>
      <c r="BN35" s="154"/>
      <c r="BO35" s="154"/>
      <c r="BP35" s="154"/>
      <c r="BQ35" s="154"/>
      <c r="BR35" s="154"/>
      <c r="BS35" s="154"/>
      <c r="BT35" s="154"/>
    </row>
    <row r="36" spans="1:72" x14ac:dyDescent="0.25">
      <c r="A36" s="13">
        <v>1</v>
      </c>
      <c r="B36" s="170"/>
      <c r="C36" s="288"/>
      <c r="D36" s="289"/>
      <c r="E36" s="288"/>
      <c r="F36" s="288"/>
      <c r="G36" s="288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  <c r="BI36" s="154"/>
      <c r="BJ36" s="154"/>
      <c r="BK36" s="154"/>
      <c r="BL36" s="154"/>
      <c r="BM36" s="154"/>
      <c r="BN36" s="154"/>
      <c r="BO36" s="154"/>
      <c r="BP36" s="154"/>
      <c r="BQ36" s="154"/>
      <c r="BR36" s="154"/>
      <c r="BS36" s="154"/>
      <c r="BT36" s="154"/>
    </row>
    <row r="37" spans="1:72" ht="21.75" customHeight="1" x14ac:dyDescent="0.25">
      <c r="A37" s="13">
        <v>1</v>
      </c>
      <c r="B37" s="277" t="s">
        <v>93</v>
      </c>
      <c r="C37" s="177"/>
      <c r="D37" s="24"/>
      <c r="E37" s="91"/>
      <c r="F37" s="91"/>
      <c r="G37" s="91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  <c r="BI37" s="154"/>
      <c r="BJ37" s="154"/>
      <c r="BK37" s="154"/>
      <c r="BL37" s="154"/>
      <c r="BM37" s="154"/>
      <c r="BN37" s="154"/>
      <c r="BO37" s="154"/>
      <c r="BP37" s="154"/>
      <c r="BQ37" s="154"/>
      <c r="BR37" s="154"/>
      <c r="BS37" s="154"/>
      <c r="BT37" s="154"/>
    </row>
    <row r="38" spans="1:72" s="37" customFormat="1" ht="18.75" customHeight="1" x14ac:dyDescent="0.25">
      <c r="A38" s="13">
        <v>1</v>
      </c>
      <c r="B38" s="33" t="s">
        <v>95</v>
      </c>
      <c r="C38" s="33"/>
      <c r="D38" s="34"/>
      <c r="E38" s="35"/>
      <c r="F38" s="35"/>
      <c r="G38" s="35"/>
    </row>
    <row r="39" spans="1:72" s="37" customFormat="1" x14ac:dyDescent="0.25">
      <c r="A39" s="13">
        <v>1</v>
      </c>
      <c r="B39" s="38" t="s">
        <v>56</v>
      </c>
      <c r="C39" s="39"/>
      <c r="D39" s="35">
        <f>SUM(D40,D41,D42,D43)</f>
        <v>22000</v>
      </c>
      <c r="E39" s="35"/>
      <c r="F39" s="35"/>
      <c r="G39" s="35"/>
    </row>
    <row r="40" spans="1:72" s="37" customFormat="1" x14ac:dyDescent="0.25">
      <c r="A40" s="13">
        <v>1</v>
      </c>
      <c r="B40" s="40" t="s">
        <v>96</v>
      </c>
      <c r="C40" s="39"/>
      <c r="D40" s="35"/>
      <c r="E40" s="35"/>
      <c r="F40" s="35"/>
      <c r="G40" s="35"/>
    </row>
    <row r="41" spans="1:72" s="37" customFormat="1" ht="17.25" customHeight="1" x14ac:dyDescent="0.25">
      <c r="A41" s="13">
        <v>1</v>
      </c>
      <c r="B41" s="40" t="s">
        <v>97</v>
      </c>
      <c r="C41" s="39"/>
      <c r="D41" s="24">
        <v>20000</v>
      </c>
      <c r="E41" s="35"/>
      <c r="F41" s="35"/>
      <c r="G41" s="35"/>
    </row>
    <row r="42" spans="1:72" s="37" customFormat="1" ht="30" x14ac:dyDescent="0.25">
      <c r="A42" s="13">
        <v>1</v>
      </c>
      <c r="B42" s="40" t="s">
        <v>98</v>
      </c>
      <c r="C42" s="39"/>
      <c r="D42" s="24"/>
      <c r="E42" s="35"/>
      <c r="F42" s="35"/>
      <c r="G42" s="35"/>
    </row>
    <row r="43" spans="1:72" s="37" customFormat="1" x14ac:dyDescent="0.25">
      <c r="A43" s="13">
        <v>1</v>
      </c>
      <c r="B43" s="38" t="s">
        <v>99</v>
      </c>
      <c r="C43" s="39"/>
      <c r="D43" s="24">
        <v>2000</v>
      </c>
      <c r="E43" s="35"/>
      <c r="F43" s="35"/>
      <c r="G43" s="35"/>
    </row>
    <row r="44" spans="1:72" s="37" customFormat="1" ht="45" x14ac:dyDescent="0.25">
      <c r="A44" s="13">
        <v>1</v>
      </c>
      <c r="B44" s="38" t="s">
        <v>134</v>
      </c>
      <c r="C44" s="39"/>
      <c r="D44" s="41">
        <v>1642</v>
      </c>
      <c r="E44" s="35"/>
      <c r="F44" s="35"/>
      <c r="G44" s="35"/>
      <c r="H44" s="233"/>
    </row>
    <row r="45" spans="1:72" x14ac:dyDescent="0.25">
      <c r="A45" s="13">
        <v>1</v>
      </c>
      <c r="B45" s="42" t="s">
        <v>54</v>
      </c>
      <c r="C45" s="43"/>
      <c r="D45" s="24">
        <v>25000</v>
      </c>
      <c r="E45" s="24"/>
      <c r="F45" s="24"/>
      <c r="G45" s="2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  <c r="BI45" s="154"/>
      <c r="BJ45" s="154"/>
      <c r="BK45" s="154"/>
      <c r="BL45" s="154"/>
      <c r="BM45" s="154"/>
      <c r="BN45" s="154"/>
      <c r="BO45" s="154"/>
      <c r="BP45" s="154"/>
      <c r="BQ45" s="154"/>
      <c r="BR45" s="154"/>
      <c r="BS45" s="154"/>
      <c r="BT45" s="154"/>
    </row>
    <row r="46" spans="1:72" s="37" customFormat="1" x14ac:dyDescent="0.25">
      <c r="A46" s="13">
        <v>1</v>
      </c>
      <c r="B46" s="44" t="s">
        <v>68</v>
      </c>
      <c r="C46" s="45"/>
      <c r="D46" s="24"/>
      <c r="E46" s="35"/>
      <c r="F46" s="35"/>
      <c r="G46" s="35"/>
    </row>
    <row r="47" spans="1:72" s="37" customFormat="1" ht="15.75" customHeight="1" x14ac:dyDescent="0.25">
      <c r="A47" s="13">
        <v>1</v>
      </c>
      <c r="B47" s="46" t="s">
        <v>100</v>
      </c>
      <c r="C47" s="47"/>
      <c r="D47" s="39">
        <f>D39+ROUND(D45*3.2,0)</f>
        <v>102000</v>
      </c>
      <c r="E47" s="48"/>
      <c r="F47" s="48"/>
      <c r="G47" s="48"/>
    </row>
    <row r="48" spans="1:72" s="37" customFormat="1" ht="15.75" customHeight="1" x14ac:dyDescent="0.25">
      <c r="A48" s="13">
        <v>1</v>
      </c>
      <c r="B48" s="33" t="s">
        <v>71</v>
      </c>
      <c r="C48" s="43"/>
      <c r="D48" s="24"/>
      <c r="E48" s="48"/>
      <c r="F48" s="48"/>
      <c r="G48" s="48"/>
    </row>
    <row r="49" spans="1:7" s="37" customFormat="1" ht="15.75" customHeight="1" x14ac:dyDescent="0.25">
      <c r="A49" s="13">
        <v>1</v>
      </c>
      <c r="B49" s="38" t="s">
        <v>56</v>
      </c>
      <c r="C49" s="43"/>
      <c r="D49" s="24">
        <f>SUM(D50,D51,D58,D64,D65,D66,D67)</f>
        <v>6131</v>
      </c>
      <c r="E49" s="48"/>
      <c r="F49" s="48"/>
      <c r="G49" s="48"/>
    </row>
    <row r="50" spans="1:7" s="37" customFormat="1" ht="15.75" customHeight="1" x14ac:dyDescent="0.25">
      <c r="A50" s="13">
        <v>1</v>
      </c>
      <c r="B50" s="38" t="s">
        <v>96</v>
      </c>
      <c r="C50" s="43"/>
      <c r="D50" s="24"/>
      <c r="E50" s="48"/>
      <c r="F50" s="48"/>
      <c r="G50" s="48"/>
    </row>
    <row r="51" spans="1:7" s="37" customFormat="1" ht="15.75" customHeight="1" x14ac:dyDescent="0.25">
      <c r="A51" s="13">
        <v>1</v>
      </c>
      <c r="B51" s="40" t="s">
        <v>101</v>
      </c>
      <c r="C51" s="43"/>
      <c r="D51" s="24">
        <f>D52+D53+D54+D56</f>
        <v>6031</v>
      </c>
      <c r="E51" s="48"/>
      <c r="F51" s="48"/>
      <c r="G51" s="48"/>
    </row>
    <row r="52" spans="1:7" s="37" customFormat="1" ht="19.5" customHeight="1" x14ac:dyDescent="0.25">
      <c r="A52" s="13">
        <v>1</v>
      </c>
      <c r="B52" s="50" t="s">
        <v>102</v>
      </c>
      <c r="C52" s="43"/>
      <c r="D52" s="35">
        <f>4447+250</f>
        <v>4697</v>
      </c>
      <c r="E52" s="48"/>
      <c r="F52" s="48"/>
      <c r="G52" s="48"/>
    </row>
    <row r="53" spans="1:7" s="37" customFormat="1" ht="15.75" customHeight="1" x14ac:dyDescent="0.25">
      <c r="A53" s="13">
        <v>1</v>
      </c>
      <c r="B53" s="50" t="s">
        <v>103</v>
      </c>
      <c r="C53" s="43"/>
      <c r="D53" s="35">
        <v>1334</v>
      </c>
      <c r="E53" s="48"/>
      <c r="F53" s="48"/>
      <c r="G53" s="48"/>
    </row>
    <row r="54" spans="1:7" s="37" customFormat="1" ht="30.75" customHeight="1" x14ac:dyDescent="0.25">
      <c r="A54" s="13">
        <v>1</v>
      </c>
      <c r="B54" s="50" t="s">
        <v>104</v>
      </c>
      <c r="C54" s="43"/>
      <c r="D54" s="35"/>
      <c r="E54" s="48"/>
      <c r="F54" s="48"/>
      <c r="G54" s="48"/>
    </row>
    <row r="55" spans="1:7" s="37" customFormat="1" x14ac:dyDescent="0.25">
      <c r="A55" s="13">
        <v>1</v>
      </c>
      <c r="B55" s="50" t="s">
        <v>105</v>
      </c>
      <c r="C55" s="43"/>
      <c r="D55" s="35"/>
      <c r="E55" s="48"/>
      <c r="F55" s="48"/>
      <c r="G55" s="48"/>
    </row>
    <row r="56" spans="1:7" s="37" customFormat="1" ht="30" x14ac:dyDescent="0.25">
      <c r="A56" s="13">
        <v>1</v>
      </c>
      <c r="B56" s="50" t="s">
        <v>106</v>
      </c>
      <c r="C56" s="43"/>
      <c r="D56" s="35"/>
      <c r="E56" s="48"/>
      <c r="F56" s="48"/>
      <c r="G56" s="48"/>
    </row>
    <row r="57" spans="1:7" s="37" customFormat="1" x14ac:dyDescent="0.25">
      <c r="A57" s="13">
        <v>1</v>
      </c>
      <c r="B57" s="50" t="s">
        <v>105</v>
      </c>
      <c r="C57" s="43"/>
      <c r="D57" s="51"/>
      <c r="E57" s="48"/>
      <c r="F57" s="48"/>
      <c r="G57" s="48"/>
    </row>
    <row r="58" spans="1:7" s="37" customFormat="1" ht="30" customHeight="1" x14ac:dyDescent="0.25">
      <c r="A58" s="13">
        <v>1</v>
      </c>
      <c r="B58" s="40" t="s">
        <v>107</v>
      </c>
      <c r="C58" s="43"/>
      <c r="D58" s="24">
        <f>SUM(D59,D60,D62)</f>
        <v>100</v>
      </c>
      <c r="E58" s="48"/>
      <c r="F58" s="48"/>
      <c r="G58" s="48"/>
    </row>
    <row r="59" spans="1:7" s="37" customFormat="1" ht="30" x14ac:dyDescent="0.25">
      <c r="A59" s="13">
        <v>1</v>
      </c>
      <c r="B59" s="50" t="s">
        <v>108</v>
      </c>
      <c r="C59" s="43"/>
      <c r="D59" s="24">
        <v>100</v>
      </c>
      <c r="E59" s="48"/>
      <c r="F59" s="48"/>
      <c r="G59" s="48"/>
    </row>
    <row r="60" spans="1:7" s="37" customFormat="1" ht="45" x14ac:dyDescent="0.25">
      <c r="A60" s="13">
        <v>1</v>
      </c>
      <c r="B60" s="50" t="s">
        <v>109</v>
      </c>
      <c r="C60" s="43"/>
      <c r="D60" s="52"/>
      <c r="E60" s="48"/>
      <c r="F60" s="48"/>
      <c r="G60" s="48"/>
    </row>
    <row r="61" spans="1:7" s="37" customFormat="1" x14ac:dyDescent="0.25">
      <c r="A61" s="13">
        <v>1</v>
      </c>
      <c r="B61" s="50" t="s">
        <v>105</v>
      </c>
      <c r="C61" s="43"/>
      <c r="D61" s="52"/>
      <c r="E61" s="48"/>
      <c r="F61" s="48"/>
      <c r="G61" s="48"/>
    </row>
    <row r="62" spans="1:7" s="37" customFormat="1" ht="45" x14ac:dyDescent="0.25">
      <c r="A62" s="13">
        <v>1</v>
      </c>
      <c r="B62" s="50" t="s">
        <v>110</v>
      </c>
      <c r="C62" s="43"/>
      <c r="D62" s="52"/>
      <c r="E62" s="48"/>
      <c r="F62" s="48"/>
      <c r="G62" s="48"/>
    </row>
    <row r="63" spans="1:7" s="37" customFormat="1" x14ac:dyDescent="0.25">
      <c r="A63" s="13">
        <v>1</v>
      </c>
      <c r="B63" s="50" t="s">
        <v>105</v>
      </c>
      <c r="C63" s="43"/>
      <c r="D63" s="52"/>
      <c r="E63" s="48"/>
      <c r="F63" s="48"/>
      <c r="G63" s="48"/>
    </row>
    <row r="64" spans="1:7" s="37" customFormat="1" ht="31.5" customHeight="1" x14ac:dyDescent="0.25">
      <c r="A64" s="13">
        <v>1</v>
      </c>
      <c r="B64" s="40" t="s">
        <v>111</v>
      </c>
      <c r="C64" s="43"/>
      <c r="D64" s="24"/>
      <c r="E64" s="48"/>
      <c r="F64" s="48"/>
      <c r="G64" s="48"/>
    </row>
    <row r="65" spans="1:72" s="37" customFormat="1" ht="30" x14ac:dyDescent="0.25">
      <c r="A65" s="13">
        <v>1</v>
      </c>
      <c r="B65" s="38" t="s">
        <v>112</v>
      </c>
      <c r="C65" s="43"/>
      <c r="D65" s="24"/>
      <c r="E65" s="48"/>
      <c r="F65" s="48"/>
      <c r="G65" s="48"/>
    </row>
    <row r="66" spans="1:72" s="37" customFormat="1" ht="15.75" customHeight="1" x14ac:dyDescent="0.25">
      <c r="A66" s="13">
        <v>1</v>
      </c>
      <c r="B66" s="40" t="s">
        <v>113</v>
      </c>
      <c r="C66" s="43"/>
      <c r="D66" s="24"/>
      <c r="E66" s="48"/>
      <c r="F66" s="48"/>
      <c r="G66" s="48"/>
    </row>
    <row r="67" spans="1:72" s="37" customFormat="1" ht="15.75" customHeight="1" x14ac:dyDescent="0.25">
      <c r="A67" s="13">
        <v>1</v>
      </c>
      <c r="B67" s="38" t="s">
        <v>114</v>
      </c>
      <c r="C67" s="43"/>
      <c r="D67" s="24"/>
      <c r="E67" s="48"/>
      <c r="F67" s="48"/>
      <c r="G67" s="48"/>
    </row>
    <row r="68" spans="1:72" s="37" customFormat="1" x14ac:dyDescent="0.25">
      <c r="A68" s="13">
        <v>1</v>
      </c>
      <c r="B68" s="42" t="s">
        <v>54</v>
      </c>
      <c r="C68" s="39"/>
      <c r="D68" s="35"/>
      <c r="E68" s="48"/>
      <c r="F68" s="48"/>
      <c r="G68" s="48"/>
    </row>
    <row r="69" spans="1:72" s="37" customFormat="1" x14ac:dyDescent="0.25">
      <c r="A69" s="13">
        <v>1</v>
      </c>
      <c r="B69" s="44" t="s">
        <v>68</v>
      </c>
      <c r="C69" s="39"/>
      <c r="D69" s="51"/>
      <c r="E69" s="48"/>
      <c r="F69" s="48"/>
      <c r="G69" s="48"/>
    </row>
    <row r="70" spans="1:72" ht="30" x14ac:dyDescent="0.25">
      <c r="A70" s="13">
        <v>1</v>
      </c>
      <c r="B70" s="42" t="s">
        <v>55</v>
      </c>
      <c r="C70" s="43"/>
      <c r="D70" s="24">
        <v>6260</v>
      </c>
      <c r="E70" s="24"/>
      <c r="F70" s="24"/>
      <c r="G70" s="2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/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</row>
    <row r="71" spans="1:72" s="37" customFormat="1" ht="15.75" customHeight="1" x14ac:dyDescent="0.25">
      <c r="A71" s="13">
        <v>1</v>
      </c>
      <c r="B71" s="42" t="s">
        <v>115</v>
      </c>
      <c r="C71" s="43"/>
      <c r="D71" s="24"/>
      <c r="E71" s="48"/>
      <c r="F71" s="48"/>
      <c r="G71" s="48"/>
    </row>
    <row r="72" spans="1:72" s="37" customFormat="1" x14ac:dyDescent="0.25">
      <c r="A72" s="13">
        <v>1</v>
      </c>
      <c r="B72" s="53" t="s">
        <v>116</v>
      </c>
      <c r="C72" s="43"/>
      <c r="D72" s="24"/>
      <c r="E72" s="48"/>
      <c r="F72" s="48"/>
      <c r="G72" s="48"/>
    </row>
    <row r="73" spans="1:72" s="37" customFormat="1" x14ac:dyDescent="0.25">
      <c r="A73" s="13">
        <v>1</v>
      </c>
      <c r="B73" s="28" t="s">
        <v>70</v>
      </c>
      <c r="C73" s="43"/>
      <c r="D73" s="29">
        <f>D49+ROUND(D68*3.2,0)+D70</f>
        <v>12391</v>
      </c>
      <c r="E73" s="48"/>
      <c r="F73" s="48"/>
      <c r="G73" s="48"/>
    </row>
    <row r="74" spans="1:72" s="37" customFormat="1" x14ac:dyDescent="0.25">
      <c r="A74" s="13">
        <v>1</v>
      </c>
      <c r="B74" s="54" t="s">
        <v>69</v>
      </c>
      <c r="C74" s="43"/>
      <c r="D74" s="29">
        <f>SUM(D47,D73)</f>
        <v>114391</v>
      </c>
      <c r="E74" s="48"/>
      <c r="F74" s="48"/>
      <c r="G74" s="48"/>
    </row>
    <row r="75" spans="1:72" ht="15" customHeight="1" x14ac:dyDescent="0.25">
      <c r="A75" s="13">
        <v>1</v>
      </c>
      <c r="B75" s="59" t="s">
        <v>7</v>
      </c>
      <c r="C75" s="290"/>
      <c r="D75" s="24"/>
      <c r="E75" s="24"/>
      <c r="F75" s="24"/>
      <c r="G75" s="2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  <c r="BI75" s="154"/>
      <c r="BJ75" s="154"/>
      <c r="BK75" s="154"/>
      <c r="BL75" s="154"/>
      <c r="BM75" s="154"/>
      <c r="BN75" s="154"/>
      <c r="BO75" s="154"/>
      <c r="BP75" s="154"/>
      <c r="BQ75" s="154"/>
      <c r="BR75" s="154"/>
      <c r="BS75" s="154"/>
      <c r="BT75" s="154"/>
    </row>
    <row r="76" spans="1:72" ht="15" customHeight="1" x14ac:dyDescent="0.25">
      <c r="A76" s="13">
        <v>1</v>
      </c>
      <c r="B76" s="60" t="s">
        <v>19</v>
      </c>
      <c r="C76" s="290"/>
      <c r="D76" s="24"/>
      <c r="E76" s="24"/>
      <c r="F76" s="24"/>
      <c r="G76" s="2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  <c r="BI76" s="154"/>
      <c r="BJ76" s="154"/>
      <c r="BK76" s="154"/>
      <c r="BL76" s="154"/>
      <c r="BM76" s="154"/>
      <c r="BN76" s="154"/>
      <c r="BO76" s="154"/>
      <c r="BP76" s="154"/>
      <c r="BQ76" s="154"/>
      <c r="BR76" s="154"/>
      <c r="BS76" s="154"/>
      <c r="BT76" s="154"/>
    </row>
    <row r="77" spans="1:72" ht="15" customHeight="1" x14ac:dyDescent="0.25">
      <c r="A77" s="13">
        <v>1</v>
      </c>
      <c r="B77" s="66" t="s">
        <v>31</v>
      </c>
      <c r="C77" s="290">
        <v>240</v>
      </c>
      <c r="D77" s="24">
        <v>875</v>
      </c>
      <c r="E77" s="279">
        <v>8</v>
      </c>
      <c r="F77" s="24">
        <f>ROUND(G77/C77,0)</f>
        <v>29</v>
      </c>
      <c r="G77" s="24">
        <f>ROUND(D77*E77,0)</f>
        <v>7000</v>
      </c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  <c r="BI77" s="154"/>
      <c r="BJ77" s="154"/>
      <c r="BK77" s="154"/>
      <c r="BL77" s="154"/>
      <c r="BM77" s="154"/>
      <c r="BN77" s="154"/>
      <c r="BO77" s="154"/>
      <c r="BP77" s="154"/>
      <c r="BQ77" s="154"/>
      <c r="BR77" s="154"/>
      <c r="BS77" s="154"/>
      <c r="BT77" s="154"/>
    </row>
    <row r="78" spans="1:72" ht="15" customHeight="1" x14ac:dyDescent="0.25">
      <c r="A78" s="13">
        <v>1</v>
      </c>
      <c r="B78" s="283" t="s">
        <v>65</v>
      </c>
      <c r="C78" s="291"/>
      <c r="D78" s="81">
        <f t="shared" ref="D78" si="2">D77</f>
        <v>875</v>
      </c>
      <c r="E78" s="292">
        <f t="shared" ref="E78:G79" si="3">E77</f>
        <v>8</v>
      </c>
      <c r="F78" s="81">
        <f t="shared" si="3"/>
        <v>29</v>
      </c>
      <c r="G78" s="81">
        <f t="shared" si="3"/>
        <v>7000</v>
      </c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  <c r="BI78" s="154"/>
      <c r="BJ78" s="154"/>
      <c r="BK78" s="154"/>
      <c r="BL78" s="154"/>
      <c r="BM78" s="154"/>
      <c r="BN78" s="154"/>
      <c r="BO78" s="154"/>
      <c r="BP78" s="154"/>
      <c r="BQ78" s="154"/>
      <c r="BR78" s="154"/>
      <c r="BS78" s="154"/>
      <c r="BT78" s="154"/>
    </row>
    <row r="79" spans="1:72" ht="22.5" customHeight="1" x14ac:dyDescent="0.25">
      <c r="A79" s="13">
        <v>1</v>
      </c>
      <c r="B79" s="67" t="s">
        <v>53</v>
      </c>
      <c r="C79" s="293"/>
      <c r="D79" s="29">
        <f t="shared" ref="D79" si="4">D78</f>
        <v>875</v>
      </c>
      <c r="E79" s="30">
        <f>G79/D79</f>
        <v>8</v>
      </c>
      <c r="F79" s="29">
        <f t="shared" si="3"/>
        <v>29</v>
      </c>
      <c r="G79" s="29">
        <f t="shared" si="3"/>
        <v>7000</v>
      </c>
    </row>
    <row r="80" spans="1:72" ht="15.75" thickBot="1" x14ac:dyDescent="0.3">
      <c r="A80" s="13">
        <v>1</v>
      </c>
      <c r="B80" s="294" t="s">
        <v>10</v>
      </c>
      <c r="C80" s="295"/>
      <c r="D80" s="295"/>
      <c r="E80" s="295"/>
      <c r="F80" s="295"/>
      <c r="G80" s="295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  <c r="BI80" s="154"/>
      <c r="BJ80" s="154"/>
      <c r="BK80" s="154"/>
      <c r="BL80" s="154"/>
      <c r="BM80" s="154"/>
      <c r="BN80" s="154"/>
      <c r="BO80" s="154"/>
      <c r="BP80" s="154"/>
      <c r="BQ80" s="154"/>
      <c r="BR80" s="154"/>
      <c r="BS80" s="154"/>
      <c r="BT80" s="154"/>
    </row>
  </sheetData>
  <mergeCells count="7">
    <mergeCell ref="H6:I6"/>
    <mergeCell ref="G4:G6"/>
    <mergeCell ref="B2:G3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179"/>
  <sheetViews>
    <sheetView zoomScale="80" zoomScaleNormal="80" zoomScaleSheetLayoutView="80" workbookViewId="0">
      <pane xSplit="1" ySplit="7" topLeftCell="B8" activePane="bottomRight" state="frozen"/>
      <selection activeCell="D15" sqref="D15"/>
      <selection pane="topRight" activeCell="D15" sqref="D15"/>
      <selection pane="bottomLeft" activeCell="D15" sqref="D15"/>
      <selection pane="bottomRight" activeCell="A35" sqref="A35"/>
    </sheetView>
  </sheetViews>
  <sheetFormatPr defaultColWidth="11.42578125" defaultRowHeight="15" x14ac:dyDescent="0.25"/>
  <cols>
    <col min="1" max="1" width="44.7109375" style="217" customWidth="1"/>
    <col min="2" max="2" width="10.28515625" style="217" customWidth="1"/>
    <col min="3" max="3" width="13.28515625" style="217" customWidth="1"/>
    <col min="4" max="4" width="10.85546875" style="217" customWidth="1"/>
    <col min="5" max="5" width="17.140625" style="217" customWidth="1"/>
    <col min="6" max="6" width="10.85546875" style="217" customWidth="1"/>
    <col min="7" max="10" width="11.42578125" style="217" customWidth="1"/>
    <col min="11" max="11" width="14.28515625" style="217" bestFit="1" customWidth="1"/>
    <col min="12" max="16384" width="11.42578125" style="217"/>
  </cols>
  <sheetData>
    <row r="1" spans="1:158" s="215" customFormat="1" ht="15" customHeight="1" x14ac:dyDescent="0.25">
      <c r="E1" s="216"/>
    </row>
    <row r="2" spans="1:158" s="215" customFormat="1" ht="31.5" customHeight="1" x14ac:dyDescent="0.25">
      <c r="A2" s="319" t="s">
        <v>126</v>
      </c>
      <c r="B2" s="320"/>
      <c r="C2" s="320"/>
      <c r="D2" s="320"/>
      <c r="E2" s="320"/>
      <c r="F2" s="320"/>
    </row>
    <row r="3" spans="1:158" ht="15.75" thickBot="1" x14ac:dyDescent="0.3">
      <c r="A3" s="321"/>
      <c r="B3" s="321"/>
      <c r="C3" s="321"/>
      <c r="D3" s="321"/>
      <c r="E3" s="321"/>
      <c r="F3" s="321"/>
    </row>
    <row r="4" spans="1:158" ht="33" customHeight="1" x14ac:dyDescent="0.3">
      <c r="A4" s="8" t="s">
        <v>84</v>
      </c>
      <c r="B4" s="302" t="s">
        <v>1</v>
      </c>
      <c r="C4" s="322" t="s">
        <v>124</v>
      </c>
      <c r="D4" s="308" t="s">
        <v>0</v>
      </c>
      <c r="E4" s="302" t="s">
        <v>2</v>
      </c>
      <c r="F4" s="305" t="s">
        <v>94</v>
      </c>
    </row>
    <row r="5" spans="1:158" ht="18.75" customHeight="1" x14ac:dyDescent="0.3">
      <c r="A5" s="9"/>
      <c r="B5" s="303"/>
      <c r="C5" s="323"/>
      <c r="D5" s="309"/>
      <c r="E5" s="303"/>
      <c r="F5" s="306"/>
    </row>
    <row r="6" spans="1:158" ht="51.75" customHeight="1" thickBot="1" x14ac:dyDescent="0.3">
      <c r="A6" s="10" t="s">
        <v>3</v>
      </c>
      <c r="B6" s="304"/>
      <c r="C6" s="324"/>
      <c r="D6" s="310"/>
      <c r="E6" s="304"/>
      <c r="F6" s="307"/>
    </row>
    <row r="7" spans="1:158" ht="15.75" thickBot="1" x14ac:dyDescent="0.3">
      <c r="A7" s="14">
        <v>1</v>
      </c>
      <c r="B7" s="15">
        <v>2</v>
      </c>
      <c r="C7" s="15">
        <v>3</v>
      </c>
      <c r="D7" s="15">
        <v>4</v>
      </c>
      <c r="E7" s="14">
        <v>5</v>
      </c>
      <c r="F7" s="15">
        <v>6</v>
      </c>
    </row>
    <row r="8" spans="1:158" ht="43.5" customHeight="1" x14ac:dyDescent="0.25">
      <c r="A8" s="218" t="s">
        <v>45</v>
      </c>
      <c r="B8" s="219"/>
      <c r="C8" s="51"/>
      <c r="D8" s="220"/>
      <c r="E8" s="220"/>
      <c r="F8" s="5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  <c r="BE8" s="221"/>
      <c r="BF8" s="221"/>
      <c r="BG8" s="221"/>
      <c r="BH8" s="221"/>
      <c r="BI8" s="221"/>
      <c r="BJ8" s="221"/>
      <c r="BK8" s="221"/>
      <c r="BL8" s="221"/>
      <c r="BM8" s="221"/>
      <c r="BN8" s="221"/>
      <c r="BO8" s="221"/>
      <c r="BP8" s="221"/>
      <c r="BQ8" s="221"/>
      <c r="BR8" s="221"/>
      <c r="BS8" s="221"/>
      <c r="BT8" s="221"/>
      <c r="BU8" s="221"/>
      <c r="BV8" s="221"/>
      <c r="BW8" s="221"/>
      <c r="BX8" s="221"/>
      <c r="BY8" s="221"/>
      <c r="BZ8" s="221"/>
      <c r="CA8" s="221"/>
      <c r="CB8" s="221"/>
      <c r="CC8" s="221"/>
      <c r="CD8" s="221"/>
      <c r="CE8" s="221"/>
      <c r="CF8" s="221"/>
      <c r="CG8" s="221"/>
      <c r="CH8" s="221"/>
      <c r="CI8" s="221"/>
      <c r="CJ8" s="221"/>
      <c r="CK8" s="221"/>
      <c r="CL8" s="221"/>
      <c r="CM8" s="221"/>
      <c r="CN8" s="221"/>
      <c r="CO8" s="221"/>
      <c r="CP8" s="221"/>
      <c r="CQ8" s="221"/>
      <c r="CR8" s="221"/>
      <c r="CS8" s="221"/>
      <c r="CT8" s="221"/>
      <c r="CU8" s="221"/>
      <c r="CV8" s="221"/>
      <c r="CW8" s="221"/>
      <c r="CX8" s="221"/>
      <c r="CY8" s="221"/>
      <c r="CZ8" s="221"/>
      <c r="DA8" s="221"/>
      <c r="DB8" s="221"/>
      <c r="DC8" s="221"/>
      <c r="DD8" s="221"/>
      <c r="DE8" s="221"/>
      <c r="DF8" s="221"/>
      <c r="DG8" s="221"/>
      <c r="DH8" s="221"/>
      <c r="DI8" s="221"/>
      <c r="DJ8" s="221"/>
      <c r="DK8" s="221"/>
      <c r="DL8" s="221"/>
      <c r="DM8" s="221"/>
      <c r="DN8" s="221"/>
      <c r="DO8" s="221"/>
      <c r="DP8" s="221"/>
      <c r="DQ8" s="221"/>
      <c r="DR8" s="221"/>
      <c r="DS8" s="221"/>
      <c r="DT8" s="221"/>
      <c r="DU8" s="221"/>
      <c r="DV8" s="221"/>
      <c r="DW8" s="221"/>
      <c r="DX8" s="221"/>
      <c r="DY8" s="221"/>
      <c r="DZ8" s="221"/>
      <c r="EA8" s="221"/>
      <c r="EB8" s="221"/>
      <c r="EC8" s="221"/>
      <c r="ED8" s="221"/>
      <c r="EE8" s="221"/>
      <c r="EF8" s="221"/>
      <c r="EG8" s="221"/>
      <c r="EH8" s="221"/>
      <c r="EI8" s="221"/>
      <c r="EJ8" s="221"/>
      <c r="EK8" s="221"/>
      <c r="EL8" s="221"/>
      <c r="EM8" s="221"/>
      <c r="EN8" s="221"/>
      <c r="EO8" s="221"/>
      <c r="EP8" s="221"/>
      <c r="EQ8" s="221"/>
      <c r="ER8" s="221"/>
      <c r="ES8" s="221"/>
      <c r="ET8" s="221"/>
      <c r="EU8" s="221"/>
      <c r="EV8" s="221"/>
      <c r="EW8" s="221"/>
      <c r="EX8" s="221"/>
      <c r="EY8" s="221"/>
      <c r="EZ8" s="221"/>
      <c r="FA8" s="221"/>
      <c r="FB8" s="221"/>
    </row>
    <row r="9" spans="1:158" x14ac:dyDescent="0.25">
      <c r="A9" s="222" t="s">
        <v>4</v>
      </c>
      <c r="B9" s="223"/>
      <c r="C9" s="35"/>
      <c r="D9" s="224"/>
      <c r="E9" s="224"/>
      <c r="F9" s="35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</row>
    <row r="10" spans="1:158" ht="15.75" customHeight="1" x14ac:dyDescent="0.25">
      <c r="A10" s="103" t="s">
        <v>34</v>
      </c>
      <c r="B10" s="223">
        <v>340</v>
      </c>
      <c r="C10" s="35">
        <v>350</v>
      </c>
      <c r="D10" s="225">
        <v>12</v>
      </c>
      <c r="E10" s="224">
        <f>ROUND(F10/B10,0)</f>
        <v>12</v>
      </c>
      <c r="F10" s="24">
        <f>ROUND(C10*D10,0)</f>
        <v>4200</v>
      </c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</row>
    <row r="11" spans="1:158" ht="15" customHeight="1" x14ac:dyDescent="0.25">
      <c r="A11" s="103" t="s">
        <v>11</v>
      </c>
      <c r="B11" s="223">
        <v>340</v>
      </c>
      <c r="C11" s="35">
        <f>180-20</f>
        <v>160</v>
      </c>
      <c r="D11" s="225">
        <v>9</v>
      </c>
      <c r="E11" s="224">
        <f>ROUND(F11/B11,0)</f>
        <v>4</v>
      </c>
      <c r="F11" s="24">
        <f>ROUND(C11*D11,0)</f>
        <v>1440</v>
      </c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</row>
    <row r="12" spans="1:158" ht="15" customHeight="1" x14ac:dyDescent="0.25">
      <c r="A12" s="103" t="s">
        <v>20</v>
      </c>
      <c r="B12" s="223">
        <v>340</v>
      </c>
      <c r="C12" s="35">
        <f>290-24</f>
        <v>266</v>
      </c>
      <c r="D12" s="225">
        <v>11</v>
      </c>
      <c r="E12" s="224">
        <f>ROUND(F12/B12,0)</f>
        <v>9</v>
      </c>
      <c r="F12" s="24">
        <f>ROUND(C12*D12,0)</f>
        <v>2926</v>
      </c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221"/>
      <c r="DA12" s="221"/>
      <c r="DB12" s="221"/>
      <c r="DC12" s="221"/>
      <c r="DD12" s="221"/>
      <c r="DE12" s="221"/>
      <c r="DF12" s="221"/>
      <c r="DG12" s="221"/>
      <c r="DH12" s="221"/>
      <c r="DI12" s="221"/>
      <c r="DJ12" s="221"/>
      <c r="DK12" s="221"/>
      <c r="DL12" s="221"/>
      <c r="DM12" s="221"/>
      <c r="DN12" s="221"/>
      <c r="DO12" s="221"/>
      <c r="DP12" s="221"/>
      <c r="DQ12" s="221"/>
      <c r="DR12" s="221"/>
      <c r="DS12" s="221"/>
      <c r="DT12" s="221"/>
      <c r="DU12" s="221"/>
      <c r="DV12" s="221"/>
      <c r="DW12" s="221"/>
      <c r="DX12" s="221"/>
      <c r="DY12" s="221"/>
      <c r="DZ12" s="221"/>
      <c r="EA12" s="221"/>
      <c r="EB12" s="221"/>
      <c r="EC12" s="221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1"/>
      <c r="ER12" s="221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</row>
    <row r="13" spans="1:158" s="13" customFormat="1" x14ac:dyDescent="0.25">
      <c r="A13" s="103" t="s">
        <v>24</v>
      </c>
      <c r="B13" s="226">
        <v>270</v>
      </c>
      <c r="C13" s="35">
        <f>420-17</f>
        <v>403</v>
      </c>
      <c r="D13" s="227">
        <v>7.5</v>
      </c>
      <c r="E13" s="224">
        <f>ROUND(F13/B13,0)</f>
        <v>11</v>
      </c>
      <c r="F13" s="24">
        <f>ROUND(C13*D13,0)</f>
        <v>3023</v>
      </c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1"/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</row>
    <row r="14" spans="1:158" s="13" customFormat="1" x14ac:dyDescent="0.25">
      <c r="A14" s="103" t="s">
        <v>62</v>
      </c>
      <c r="B14" s="104">
        <v>340</v>
      </c>
      <c r="C14" s="23">
        <v>190</v>
      </c>
      <c r="D14" s="120">
        <v>12.5</v>
      </c>
      <c r="E14" s="108">
        <f>ROUND(F14/B14,0)</f>
        <v>7</v>
      </c>
      <c r="F14" s="24">
        <f>ROUND(C14*D14,0)</f>
        <v>2375</v>
      </c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221"/>
      <c r="DA14" s="221"/>
      <c r="DB14" s="221"/>
      <c r="DC14" s="221"/>
      <c r="DD14" s="221"/>
      <c r="DE14" s="221"/>
      <c r="DF14" s="221"/>
      <c r="DG14" s="221"/>
      <c r="DH14" s="221"/>
      <c r="DI14" s="221"/>
      <c r="DJ14" s="221"/>
      <c r="DK14" s="221"/>
      <c r="DL14" s="221"/>
      <c r="DM14" s="221"/>
      <c r="DN14" s="221"/>
      <c r="DO14" s="221"/>
      <c r="DP14" s="221"/>
      <c r="DQ14" s="221"/>
      <c r="DR14" s="221"/>
      <c r="DS14" s="221"/>
      <c r="DT14" s="221"/>
      <c r="DU14" s="221"/>
      <c r="DV14" s="221"/>
      <c r="DW14" s="221"/>
      <c r="DX14" s="221"/>
      <c r="DY14" s="221"/>
      <c r="DZ14" s="221"/>
      <c r="EA14" s="221"/>
      <c r="EB14" s="221"/>
      <c r="EC14" s="221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</row>
    <row r="15" spans="1:158" s="221" customFormat="1" ht="14.25" x14ac:dyDescent="0.2">
      <c r="A15" s="228" t="s">
        <v>5</v>
      </c>
      <c r="B15" s="229"/>
      <c r="C15" s="39">
        <f>SUM(C10:C14)</f>
        <v>1369</v>
      </c>
      <c r="D15" s="230">
        <f>F15/C15</f>
        <v>10.200146092037985</v>
      </c>
      <c r="E15" s="231">
        <f>SUM(E10:E14)</f>
        <v>43</v>
      </c>
      <c r="F15" s="39">
        <f>SUM(F10:F14)</f>
        <v>13964</v>
      </c>
      <c r="H15" s="232"/>
    </row>
    <row r="16" spans="1:158" s="37" customFormat="1" ht="21" customHeight="1" x14ac:dyDescent="0.25">
      <c r="A16" s="33" t="s">
        <v>95</v>
      </c>
      <c r="B16" s="33"/>
      <c r="C16" s="34"/>
      <c r="D16" s="34"/>
      <c r="E16" s="34"/>
      <c r="F16" s="49"/>
    </row>
    <row r="17" spans="1:8" s="37" customFormat="1" ht="15.75" customHeight="1" x14ac:dyDescent="0.25">
      <c r="A17" s="38" t="s">
        <v>56</v>
      </c>
      <c r="B17" s="39"/>
      <c r="C17" s="35">
        <f>SUM(C19,C20,C21,C22)+C18/2.7</f>
        <v>5887.7777777777774</v>
      </c>
      <c r="D17" s="48"/>
      <c r="E17" s="48"/>
      <c r="F17" s="49"/>
    </row>
    <row r="18" spans="1:8" s="37" customFormat="1" ht="15.75" customHeight="1" x14ac:dyDescent="0.25">
      <c r="A18" s="38" t="s">
        <v>135</v>
      </c>
      <c r="B18" s="74"/>
      <c r="C18" s="24">
        <v>237</v>
      </c>
      <c r="D18" s="74"/>
      <c r="E18" s="74"/>
      <c r="F18" s="74"/>
    </row>
    <row r="19" spans="1:8" s="37" customFormat="1" ht="15.75" customHeight="1" x14ac:dyDescent="0.25">
      <c r="A19" s="40" t="s">
        <v>96</v>
      </c>
      <c r="B19" s="39"/>
      <c r="C19" s="35"/>
      <c r="D19" s="48"/>
      <c r="E19" s="48"/>
      <c r="F19" s="49"/>
    </row>
    <row r="20" spans="1:8" s="37" customFormat="1" ht="15.75" customHeight="1" x14ac:dyDescent="0.25">
      <c r="A20" s="40" t="s">
        <v>97</v>
      </c>
      <c r="B20" s="39"/>
      <c r="C20" s="35">
        <v>800</v>
      </c>
      <c r="D20" s="48"/>
      <c r="E20" s="48"/>
      <c r="F20" s="49"/>
    </row>
    <row r="21" spans="1:8" s="37" customFormat="1" ht="15.75" customHeight="1" x14ac:dyDescent="0.25">
      <c r="A21" s="40" t="s">
        <v>98</v>
      </c>
      <c r="B21" s="39"/>
      <c r="C21" s="35"/>
      <c r="D21" s="48"/>
      <c r="E21" s="48"/>
      <c r="F21" s="49"/>
    </row>
    <row r="22" spans="1:8" s="37" customFormat="1" ht="15.75" customHeight="1" x14ac:dyDescent="0.25">
      <c r="A22" s="38" t="s">
        <v>99</v>
      </c>
      <c r="B22" s="39"/>
      <c r="C22" s="35">
        <v>5000</v>
      </c>
      <c r="D22" s="48"/>
      <c r="E22" s="48"/>
      <c r="F22" s="49"/>
    </row>
    <row r="23" spans="1:8" s="37" customFormat="1" ht="42" customHeight="1" x14ac:dyDescent="0.25">
      <c r="A23" s="38" t="s">
        <v>134</v>
      </c>
      <c r="B23" s="39"/>
      <c r="C23" s="41">
        <v>574</v>
      </c>
      <c r="D23" s="35"/>
      <c r="E23" s="35"/>
      <c r="F23" s="35"/>
      <c r="G23" s="233"/>
    </row>
    <row r="24" spans="1:8" s="221" customFormat="1" x14ac:dyDescent="0.25">
      <c r="A24" s="42" t="s">
        <v>54</v>
      </c>
      <c r="B24" s="39"/>
      <c r="C24" s="24">
        <f>C25+C26</f>
        <v>8755.2941176470595</v>
      </c>
      <c r="D24" s="35"/>
      <c r="E24" s="35"/>
      <c r="F24" s="35"/>
    </row>
    <row r="25" spans="1:8" s="221" customFormat="1" x14ac:dyDescent="0.25">
      <c r="A25" s="42" t="s">
        <v>127</v>
      </c>
      <c r="B25" s="39"/>
      <c r="C25" s="35">
        <v>7842</v>
      </c>
      <c r="D25" s="234"/>
      <c r="E25" s="234"/>
      <c r="F25" s="234"/>
      <c r="G25" s="235"/>
      <c r="H25" s="235"/>
    </row>
    <row r="26" spans="1:8" s="221" customFormat="1" x14ac:dyDescent="0.25">
      <c r="A26" s="42" t="s">
        <v>129</v>
      </c>
      <c r="B26" s="39"/>
      <c r="C26" s="41">
        <f>C27/8.5</f>
        <v>913.29411764705878</v>
      </c>
      <c r="D26" s="234"/>
      <c r="E26" s="234"/>
      <c r="F26" s="234"/>
      <c r="G26" s="1"/>
      <c r="H26" s="1"/>
    </row>
    <row r="27" spans="1:8" x14ac:dyDescent="0.25">
      <c r="A27" s="44" t="s">
        <v>128</v>
      </c>
      <c r="B27" s="39"/>
      <c r="C27" s="35">
        <v>7763</v>
      </c>
      <c r="D27" s="236"/>
      <c r="E27" s="236"/>
      <c r="F27" s="236"/>
      <c r="G27" s="237"/>
      <c r="H27" s="237"/>
    </row>
    <row r="28" spans="1:8" x14ac:dyDescent="0.25">
      <c r="A28" s="46" t="s">
        <v>100</v>
      </c>
      <c r="B28" s="47"/>
      <c r="C28" s="29">
        <f>C17+ROUND(C25*3.2,0)+C27/3.9</f>
        <v>32972.290598290601</v>
      </c>
      <c r="D28" s="236"/>
      <c r="E28" s="236"/>
      <c r="F28" s="236"/>
    </row>
    <row r="29" spans="1:8" x14ac:dyDescent="0.25">
      <c r="A29" s="33" t="s">
        <v>71</v>
      </c>
      <c r="B29" s="43"/>
      <c r="C29" s="39"/>
      <c r="D29" s="236"/>
      <c r="E29" s="236"/>
      <c r="F29" s="236"/>
    </row>
    <row r="30" spans="1:8" x14ac:dyDescent="0.25">
      <c r="A30" s="38" t="s">
        <v>56</v>
      </c>
      <c r="B30" s="43"/>
      <c r="C30" s="24">
        <f>SUM(C31,C32,C39,C45,C46,C47,C48)</f>
        <v>1367</v>
      </c>
      <c r="D30" s="236"/>
      <c r="E30" s="236"/>
      <c r="F30" s="236"/>
    </row>
    <row r="31" spans="1:8" x14ac:dyDescent="0.25">
      <c r="A31" s="38" t="s">
        <v>96</v>
      </c>
      <c r="B31" s="43"/>
      <c r="C31" s="24"/>
      <c r="D31" s="236"/>
      <c r="E31" s="236"/>
      <c r="F31" s="236"/>
    </row>
    <row r="32" spans="1:8" ht="30" x14ac:dyDescent="0.25">
      <c r="A32" s="40" t="s">
        <v>101</v>
      </c>
      <c r="B32" s="43"/>
      <c r="C32" s="24">
        <f>C33+C34+C35+C37</f>
        <v>1167</v>
      </c>
      <c r="D32" s="236"/>
      <c r="E32" s="236"/>
      <c r="F32" s="236"/>
    </row>
    <row r="33" spans="1:6" ht="30" x14ac:dyDescent="0.25">
      <c r="A33" s="50" t="s">
        <v>102</v>
      </c>
      <c r="B33" s="43"/>
      <c r="C33" s="52">
        <v>898</v>
      </c>
      <c r="D33" s="236"/>
      <c r="E33" s="236"/>
      <c r="F33" s="236"/>
    </row>
    <row r="34" spans="1:6" ht="30" x14ac:dyDescent="0.25">
      <c r="A34" s="50" t="s">
        <v>103</v>
      </c>
      <c r="B34" s="43"/>
      <c r="C34" s="52">
        <v>269</v>
      </c>
      <c r="D34" s="236"/>
      <c r="E34" s="236"/>
      <c r="F34" s="236"/>
    </row>
    <row r="35" spans="1:6" ht="45" x14ac:dyDescent="0.25">
      <c r="A35" s="50" t="s">
        <v>104</v>
      </c>
      <c r="B35" s="43"/>
      <c r="C35" s="52"/>
      <c r="D35" s="236"/>
      <c r="E35" s="236"/>
      <c r="F35" s="236"/>
    </row>
    <row r="36" spans="1:6" x14ac:dyDescent="0.25">
      <c r="A36" s="50" t="s">
        <v>105</v>
      </c>
      <c r="B36" s="43"/>
      <c r="C36" s="52"/>
      <c r="D36" s="236"/>
      <c r="E36" s="236"/>
      <c r="F36" s="236"/>
    </row>
    <row r="37" spans="1:6" ht="30" x14ac:dyDescent="0.25">
      <c r="A37" s="50" t="s">
        <v>106</v>
      </c>
      <c r="B37" s="43"/>
      <c r="C37" s="52"/>
      <c r="D37" s="236"/>
      <c r="E37" s="236"/>
      <c r="F37" s="236"/>
    </row>
    <row r="38" spans="1:6" x14ac:dyDescent="0.25">
      <c r="A38" s="50" t="s">
        <v>105</v>
      </c>
      <c r="B38" s="43"/>
      <c r="C38" s="52"/>
      <c r="D38" s="236"/>
      <c r="E38" s="236"/>
      <c r="F38" s="236"/>
    </row>
    <row r="39" spans="1:6" ht="45" x14ac:dyDescent="0.25">
      <c r="A39" s="40" t="s">
        <v>107</v>
      </c>
      <c r="B39" s="43"/>
      <c r="C39" s="52">
        <f>C40+C41+C43+C45</f>
        <v>200</v>
      </c>
      <c r="D39" s="236"/>
      <c r="E39" s="236"/>
      <c r="F39" s="236"/>
    </row>
    <row r="40" spans="1:6" ht="30" x14ac:dyDescent="0.25">
      <c r="A40" s="50" t="s">
        <v>108</v>
      </c>
      <c r="B40" s="43"/>
      <c r="C40" s="24">
        <v>200</v>
      </c>
      <c r="D40" s="236"/>
      <c r="E40" s="236"/>
      <c r="F40" s="236"/>
    </row>
    <row r="41" spans="1:6" ht="60" x14ac:dyDescent="0.25">
      <c r="A41" s="50" t="s">
        <v>109</v>
      </c>
      <c r="B41" s="43"/>
      <c r="C41" s="52"/>
      <c r="D41" s="236"/>
      <c r="E41" s="236"/>
      <c r="F41" s="236"/>
    </row>
    <row r="42" spans="1:6" x14ac:dyDescent="0.25">
      <c r="A42" s="50" t="s">
        <v>105</v>
      </c>
      <c r="B42" s="43"/>
      <c r="C42" s="52"/>
      <c r="D42" s="236"/>
      <c r="E42" s="236"/>
      <c r="F42" s="236"/>
    </row>
    <row r="43" spans="1:6" ht="45" x14ac:dyDescent="0.25">
      <c r="A43" s="50" t="s">
        <v>110</v>
      </c>
      <c r="B43" s="43"/>
      <c r="C43" s="52"/>
      <c r="D43" s="236"/>
      <c r="E43" s="236"/>
      <c r="F43" s="236"/>
    </row>
    <row r="44" spans="1:6" x14ac:dyDescent="0.25">
      <c r="A44" s="50" t="s">
        <v>105</v>
      </c>
      <c r="B44" s="43"/>
      <c r="C44" s="52"/>
      <c r="D44" s="236"/>
      <c r="E44" s="236"/>
      <c r="F44" s="236"/>
    </row>
    <row r="45" spans="1:6" ht="45" x14ac:dyDescent="0.25">
      <c r="A45" s="40" t="s">
        <v>111</v>
      </c>
      <c r="B45" s="43"/>
      <c r="C45" s="52"/>
      <c r="D45" s="236"/>
      <c r="E45" s="236"/>
      <c r="F45" s="236"/>
    </row>
    <row r="46" spans="1:6" ht="30" x14ac:dyDescent="0.25">
      <c r="A46" s="38" t="s">
        <v>112</v>
      </c>
      <c r="B46" s="43"/>
      <c r="C46" s="52"/>
      <c r="D46" s="236"/>
      <c r="E46" s="236"/>
      <c r="F46" s="236"/>
    </row>
    <row r="47" spans="1:6" ht="30" x14ac:dyDescent="0.25">
      <c r="A47" s="40" t="s">
        <v>113</v>
      </c>
      <c r="B47" s="43"/>
      <c r="C47" s="52"/>
      <c r="D47" s="236"/>
      <c r="E47" s="236"/>
      <c r="F47" s="236"/>
    </row>
    <row r="48" spans="1:6" x14ac:dyDescent="0.25">
      <c r="A48" s="38" t="s">
        <v>114</v>
      </c>
      <c r="B48" s="43"/>
      <c r="C48" s="52"/>
      <c r="D48" s="236"/>
      <c r="E48" s="236"/>
      <c r="F48" s="236"/>
    </row>
    <row r="49" spans="1:158" x14ac:dyDescent="0.25">
      <c r="A49" s="42" t="s">
        <v>54</v>
      </c>
      <c r="B49" s="39"/>
      <c r="C49" s="52"/>
      <c r="D49" s="236"/>
      <c r="E49" s="236"/>
      <c r="F49" s="236"/>
    </row>
    <row r="50" spans="1:158" x14ac:dyDescent="0.25">
      <c r="A50" s="44" t="s">
        <v>68</v>
      </c>
      <c r="B50" s="39"/>
      <c r="C50" s="24"/>
      <c r="D50" s="236"/>
      <c r="E50" s="236"/>
      <c r="F50" s="236"/>
    </row>
    <row r="51" spans="1:158" s="221" customFormat="1" ht="30.75" customHeight="1" x14ac:dyDescent="0.25">
      <c r="A51" s="42" t="s">
        <v>55</v>
      </c>
      <c r="B51" s="43"/>
      <c r="C51" s="24">
        <v>1000</v>
      </c>
      <c r="D51" s="35"/>
      <c r="E51" s="35"/>
      <c r="F51" s="35"/>
    </row>
    <row r="52" spans="1:158" s="37" customFormat="1" ht="15.75" customHeight="1" x14ac:dyDescent="0.25">
      <c r="A52" s="238" t="s">
        <v>115</v>
      </c>
      <c r="B52" s="43"/>
      <c r="C52" s="24"/>
      <c r="D52" s="48"/>
      <c r="E52" s="48"/>
      <c r="F52" s="49"/>
      <c r="G52" s="239"/>
    </row>
    <row r="53" spans="1:158" s="37" customFormat="1" ht="17.25" customHeight="1" x14ac:dyDescent="0.25">
      <c r="A53" s="53" t="s">
        <v>116</v>
      </c>
      <c r="B53" s="43"/>
      <c r="C53" s="24">
        <v>300</v>
      </c>
      <c r="D53" s="48"/>
      <c r="E53" s="48"/>
      <c r="F53" s="49"/>
      <c r="G53" s="239"/>
    </row>
    <row r="54" spans="1:158" s="37" customFormat="1" x14ac:dyDescent="0.25">
      <c r="A54" s="28" t="s">
        <v>70</v>
      </c>
      <c r="B54" s="43"/>
      <c r="C54" s="29">
        <f>C30+ROUND(C49*3.2,0)+C51</f>
        <v>2367</v>
      </c>
      <c r="D54" s="48"/>
      <c r="E54" s="48"/>
      <c r="F54" s="49"/>
      <c r="G54" s="239"/>
    </row>
    <row r="55" spans="1:158" s="37" customFormat="1" ht="29.25" x14ac:dyDescent="0.25">
      <c r="A55" s="54" t="s">
        <v>69</v>
      </c>
      <c r="B55" s="43"/>
      <c r="C55" s="29">
        <f>SUM(C28,C54)</f>
        <v>35339.290598290601</v>
      </c>
      <c r="D55" s="48"/>
      <c r="E55" s="48"/>
      <c r="F55" s="49"/>
    </row>
    <row r="56" spans="1:158" s="37" customFormat="1" ht="15" customHeight="1" x14ac:dyDescent="0.25">
      <c r="A56" s="56" t="s">
        <v>57</v>
      </c>
      <c r="B56" s="43"/>
      <c r="C56" s="29"/>
      <c r="D56" s="48"/>
      <c r="E56" s="48"/>
      <c r="F56" s="49"/>
    </row>
    <row r="57" spans="1:158" s="37" customFormat="1" ht="15" customHeight="1" x14ac:dyDescent="0.25">
      <c r="A57" s="57" t="s">
        <v>18</v>
      </c>
      <c r="B57" s="43"/>
      <c r="C57" s="24">
        <v>100</v>
      </c>
      <c r="D57" s="48"/>
      <c r="E57" s="48"/>
      <c r="F57" s="49"/>
    </row>
    <row r="58" spans="1:158" s="241" customFormat="1" x14ac:dyDescent="0.25">
      <c r="A58" s="60" t="s">
        <v>7</v>
      </c>
      <c r="B58" s="240"/>
      <c r="C58" s="35"/>
      <c r="D58" s="224"/>
      <c r="E58" s="224"/>
      <c r="F58" s="35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1"/>
      <c r="BR58" s="221"/>
      <c r="BS58" s="221"/>
      <c r="BT58" s="221"/>
      <c r="BU58" s="221"/>
      <c r="BV58" s="221"/>
      <c r="BW58" s="221"/>
      <c r="BX58" s="221"/>
      <c r="BY58" s="221"/>
      <c r="BZ58" s="221"/>
      <c r="CA58" s="221"/>
      <c r="CB58" s="221"/>
      <c r="CC58" s="221"/>
      <c r="CD58" s="221"/>
      <c r="CE58" s="221"/>
      <c r="CF58" s="221"/>
      <c r="CG58" s="221"/>
      <c r="CH58" s="221"/>
      <c r="CI58" s="221"/>
      <c r="CJ58" s="221"/>
      <c r="CK58" s="221"/>
      <c r="CL58" s="221"/>
      <c r="CM58" s="221"/>
      <c r="CN58" s="221"/>
      <c r="CO58" s="221"/>
      <c r="CP58" s="221"/>
      <c r="CQ58" s="221"/>
      <c r="CR58" s="221"/>
      <c r="CS58" s="221"/>
      <c r="CT58" s="221"/>
      <c r="CU58" s="221"/>
      <c r="CV58" s="221"/>
      <c r="CW58" s="221"/>
      <c r="CX58" s="221"/>
      <c r="CY58" s="221"/>
      <c r="CZ58" s="221"/>
      <c r="DA58" s="221"/>
      <c r="DB58" s="221"/>
      <c r="DC58" s="221"/>
      <c r="DD58" s="221"/>
      <c r="DE58" s="221"/>
      <c r="DF58" s="221"/>
      <c r="DG58" s="221"/>
      <c r="DH58" s="221"/>
      <c r="DI58" s="221"/>
      <c r="DJ58" s="221"/>
      <c r="DK58" s="221"/>
      <c r="DL58" s="221"/>
      <c r="DM58" s="221"/>
      <c r="DN58" s="221"/>
      <c r="DO58" s="221"/>
      <c r="DP58" s="221"/>
      <c r="DQ58" s="221"/>
      <c r="DR58" s="221"/>
      <c r="DS58" s="221"/>
      <c r="DT58" s="221"/>
      <c r="DU58" s="221"/>
      <c r="DV58" s="221"/>
      <c r="DW58" s="221"/>
      <c r="DX58" s="221"/>
      <c r="DY58" s="221"/>
      <c r="DZ58" s="221"/>
      <c r="EA58" s="221"/>
      <c r="EB58" s="221"/>
      <c r="EC58" s="221"/>
      <c r="ED58" s="221"/>
      <c r="EE58" s="221"/>
      <c r="EF58" s="221"/>
      <c r="EG58" s="221"/>
      <c r="EH58" s="221"/>
      <c r="EI58" s="221"/>
      <c r="EJ58" s="221"/>
      <c r="EK58" s="221"/>
      <c r="EL58" s="221"/>
      <c r="EM58" s="221"/>
      <c r="EN58" s="221"/>
      <c r="EO58" s="221"/>
      <c r="EP58" s="221"/>
      <c r="EQ58" s="221"/>
      <c r="ER58" s="221"/>
      <c r="ES58" s="221"/>
      <c r="ET58" s="221"/>
      <c r="EU58" s="221"/>
      <c r="EV58" s="221"/>
      <c r="EW58" s="221"/>
      <c r="EX58" s="221"/>
      <c r="EY58" s="221"/>
      <c r="EZ58" s="221"/>
      <c r="FA58" s="221"/>
      <c r="FB58" s="221"/>
    </row>
    <row r="59" spans="1:158" s="241" customFormat="1" x14ac:dyDescent="0.25">
      <c r="A59" s="60" t="s">
        <v>63</v>
      </c>
      <c r="B59" s="240"/>
      <c r="C59" s="35"/>
      <c r="D59" s="224"/>
      <c r="E59" s="224"/>
      <c r="F59" s="35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1"/>
      <c r="BR59" s="221"/>
      <c r="BS59" s="221"/>
      <c r="BT59" s="221"/>
      <c r="BU59" s="221"/>
      <c r="BV59" s="221"/>
      <c r="BW59" s="221"/>
      <c r="BX59" s="221"/>
      <c r="BY59" s="221"/>
      <c r="BZ59" s="221"/>
      <c r="CA59" s="221"/>
      <c r="CB59" s="221"/>
      <c r="CC59" s="221"/>
      <c r="CD59" s="221"/>
      <c r="CE59" s="221"/>
      <c r="CF59" s="221"/>
      <c r="CG59" s="221"/>
      <c r="CH59" s="221"/>
      <c r="CI59" s="221"/>
      <c r="CJ59" s="221"/>
      <c r="CK59" s="221"/>
      <c r="CL59" s="221"/>
      <c r="CM59" s="221"/>
      <c r="CN59" s="221"/>
      <c r="CO59" s="221"/>
      <c r="CP59" s="221"/>
      <c r="CQ59" s="221"/>
      <c r="CR59" s="221"/>
      <c r="CS59" s="221"/>
      <c r="CT59" s="221"/>
      <c r="CU59" s="221"/>
      <c r="CV59" s="221"/>
      <c r="CW59" s="221"/>
      <c r="CX59" s="221"/>
      <c r="CY59" s="221"/>
      <c r="CZ59" s="221"/>
      <c r="DA59" s="221"/>
      <c r="DB59" s="221"/>
      <c r="DC59" s="221"/>
      <c r="DD59" s="221"/>
      <c r="DE59" s="221"/>
      <c r="DF59" s="221"/>
      <c r="DG59" s="221"/>
      <c r="DH59" s="221"/>
      <c r="DI59" s="221"/>
      <c r="DJ59" s="221"/>
      <c r="DK59" s="221"/>
      <c r="DL59" s="221"/>
      <c r="DM59" s="221"/>
      <c r="DN59" s="221"/>
      <c r="DO59" s="221"/>
      <c r="DP59" s="221"/>
      <c r="DQ59" s="221"/>
      <c r="DR59" s="221"/>
      <c r="DS59" s="221"/>
      <c r="DT59" s="221"/>
      <c r="DU59" s="221"/>
      <c r="DV59" s="221"/>
      <c r="DW59" s="221"/>
      <c r="DX59" s="221"/>
      <c r="DY59" s="221"/>
      <c r="DZ59" s="221"/>
      <c r="EA59" s="221"/>
      <c r="EB59" s="221"/>
      <c r="EC59" s="221"/>
      <c r="ED59" s="221"/>
      <c r="EE59" s="221"/>
      <c r="EF59" s="221"/>
      <c r="EG59" s="221"/>
      <c r="EH59" s="221"/>
      <c r="EI59" s="221"/>
      <c r="EJ59" s="221"/>
      <c r="EK59" s="221"/>
      <c r="EL59" s="221"/>
      <c r="EM59" s="221"/>
      <c r="EN59" s="221"/>
      <c r="EO59" s="221"/>
      <c r="EP59" s="221"/>
      <c r="EQ59" s="221"/>
      <c r="ER59" s="221"/>
      <c r="ES59" s="221"/>
      <c r="ET59" s="221"/>
      <c r="EU59" s="221"/>
      <c r="EV59" s="221"/>
      <c r="EW59" s="221"/>
      <c r="EX59" s="221"/>
      <c r="EY59" s="221"/>
      <c r="EZ59" s="221"/>
      <c r="FA59" s="221"/>
      <c r="FB59" s="221"/>
    </row>
    <row r="60" spans="1:158" s="241" customFormat="1" x14ac:dyDescent="0.25">
      <c r="A60" s="119" t="s">
        <v>11</v>
      </c>
      <c r="B60" s="101">
        <v>300</v>
      </c>
      <c r="C60" s="48">
        <v>170</v>
      </c>
      <c r="D60" s="242">
        <v>9</v>
      </c>
      <c r="E60" s="224">
        <f>ROUND(F60/B60,0)</f>
        <v>5</v>
      </c>
      <c r="F60" s="24">
        <f>ROUND(C60*D60,0)</f>
        <v>1530</v>
      </c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  <c r="BI60" s="221"/>
      <c r="BJ60" s="221"/>
      <c r="BK60" s="221"/>
      <c r="BL60" s="221"/>
      <c r="BM60" s="221"/>
      <c r="BN60" s="221"/>
      <c r="BO60" s="221"/>
      <c r="BP60" s="221"/>
      <c r="BQ60" s="221"/>
      <c r="BR60" s="221"/>
      <c r="BS60" s="221"/>
      <c r="BT60" s="221"/>
      <c r="BU60" s="221"/>
      <c r="BV60" s="221"/>
      <c r="BW60" s="221"/>
      <c r="BX60" s="221"/>
      <c r="BY60" s="221"/>
      <c r="BZ60" s="221"/>
      <c r="CA60" s="221"/>
      <c r="CB60" s="221"/>
      <c r="CC60" s="221"/>
      <c r="CD60" s="221"/>
      <c r="CE60" s="221"/>
      <c r="CF60" s="221"/>
      <c r="CG60" s="221"/>
      <c r="CH60" s="221"/>
      <c r="CI60" s="221"/>
      <c r="CJ60" s="221"/>
      <c r="CK60" s="221"/>
      <c r="CL60" s="221"/>
      <c r="CM60" s="221"/>
      <c r="CN60" s="221"/>
      <c r="CO60" s="221"/>
      <c r="CP60" s="221"/>
      <c r="CQ60" s="221"/>
      <c r="CR60" s="221"/>
      <c r="CS60" s="221"/>
      <c r="CT60" s="221"/>
      <c r="CU60" s="221"/>
      <c r="CV60" s="221"/>
      <c r="CW60" s="221"/>
      <c r="CX60" s="221"/>
      <c r="CY60" s="221"/>
      <c r="CZ60" s="221"/>
      <c r="DA60" s="221"/>
      <c r="DB60" s="221"/>
      <c r="DC60" s="221"/>
      <c r="DD60" s="221"/>
      <c r="DE60" s="221"/>
      <c r="DF60" s="221"/>
      <c r="DG60" s="221"/>
      <c r="DH60" s="221"/>
      <c r="DI60" s="221"/>
      <c r="DJ60" s="221"/>
      <c r="DK60" s="221"/>
      <c r="DL60" s="221"/>
      <c r="DM60" s="221"/>
      <c r="DN60" s="221"/>
      <c r="DO60" s="221"/>
      <c r="DP60" s="221"/>
      <c r="DQ60" s="221"/>
      <c r="DR60" s="221"/>
      <c r="DS60" s="221"/>
      <c r="DT60" s="221"/>
      <c r="DU60" s="221"/>
      <c r="DV60" s="221"/>
      <c r="DW60" s="221"/>
      <c r="DX60" s="221"/>
      <c r="DY60" s="221"/>
      <c r="DZ60" s="221"/>
      <c r="EA60" s="221"/>
      <c r="EB60" s="221"/>
      <c r="EC60" s="221"/>
      <c r="ED60" s="221"/>
      <c r="EE60" s="221"/>
      <c r="EF60" s="221"/>
      <c r="EG60" s="221"/>
      <c r="EH60" s="221"/>
      <c r="EI60" s="221"/>
      <c r="EJ60" s="221"/>
      <c r="EK60" s="221"/>
      <c r="EL60" s="221"/>
      <c r="EM60" s="221"/>
      <c r="EN60" s="221"/>
      <c r="EO60" s="221"/>
      <c r="EP60" s="221"/>
      <c r="EQ60" s="221"/>
      <c r="ER60" s="221"/>
      <c r="ES60" s="221"/>
      <c r="ET60" s="221"/>
      <c r="EU60" s="221"/>
      <c r="EV60" s="221"/>
      <c r="EW60" s="221"/>
      <c r="EX60" s="221"/>
      <c r="EY60" s="221"/>
      <c r="EZ60" s="221"/>
      <c r="FA60" s="221"/>
      <c r="FB60" s="221"/>
    </row>
    <row r="61" spans="1:158" s="241" customFormat="1" x14ac:dyDescent="0.25">
      <c r="A61" s="66" t="s">
        <v>62</v>
      </c>
      <c r="B61" s="243">
        <v>300</v>
      </c>
      <c r="C61" s="244">
        <v>20</v>
      </c>
      <c r="D61" s="245">
        <v>10</v>
      </c>
      <c r="E61" s="224">
        <f t="shared" ref="E61" si="0">ROUND(F61/B61,0)</f>
        <v>1</v>
      </c>
      <c r="F61" s="24">
        <f t="shared" ref="F61" si="1">ROUND(C61*D61,0)</f>
        <v>200</v>
      </c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21"/>
      <c r="BT61" s="221"/>
      <c r="BU61" s="221"/>
      <c r="BV61" s="221"/>
      <c r="BW61" s="221"/>
      <c r="BX61" s="221"/>
      <c r="BY61" s="221"/>
      <c r="BZ61" s="221"/>
      <c r="CA61" s="221"/>
      <c r="CB61" s="221"/>
      <c r="CC61" s="221"/>
      <c r="CD61" s="221"/>
      <c r="CE61" s="221"/>
      <c r="CF61" s="221"/>
      <c r="CG61" s="221"/>
      <c r="CH61" s="221"/>
      <c r="CI61" s="221"/>
      <c r="CJ61" s="221"/>
      <c r="CK61" s="221"/>
      <c r="CL61" s="221"/>
      <c r="CM61" s="221"/>
      <c r="CN61" s="221"/>
      <c r="CO61" s="221"/>
      <c r="CP61" s="221"/>
      <c r="CQ61" s="221"/>
      <c r="CR61" s="221"/>
      <c r="CS61" s="221"/>
      <c r="CT61" s="221"/>
      <c r="CU61" s="221"/>
      <c r="CV61" s="221"/>
      <c r="CW61" s="221"/>
      <c r="CX61" s="221"/>
      <c r="CY61" s="221"/>
      <c r="CZ61" s="221"/>
      <c r="DA61" s="221"/>
      <c r="DB61" s="221"/>
      <c r="DC61" s="221"/>
      <c r="DD61" s="221"/>
      <c r="DE61" s="221"/>
      <c r="DF61" s="221"/>
      <c r="DG61" s="221"/>
      <c r="DH61" s="221"/>
      <c r="DI61" s="221"/>
      <c r="DJ61" s="221"/>
      <c r="DK61" s="221"/>
      <c r="DL61" s="221"/>
      <c r="DM61" s="221"/>
      <c r="DN61" s="221"/>
      <c r="DO61" s="221"/>
      <c r="DP61" s="221"/>
      <c r="DQ61" s="221"/>
      <c r="DR61" s="221"/>
      <c r="DS61" s="221"/>
      <c r="DT61" s="221"/>
      <c r="DU61" s="221"/>
      <c r="DV61" s="221"/>
      <c r="DW61" s="221"/>
      <c r="DX61" s="221"/>
      <c r="DY61" s="221"/>
      <c r="DZ61" s="221"/>
      <c r="EA61" s="221"/>
      <c r="EB61" s="221"/>
      <c r="EC61" s="221"/>
      <c r="ED61" s="221"/>
      <c r="EE61" s="221"/>
      <c r="EF61" s="221"/>
      <c r="EG61" s="221"/>
      <c r="EH61" s="221"/>
      <c r="EI61" s="221"/>
      <c r="EJ61" s="221"/>
      <c r="EK61" s="221"/>
      <c r="EL61" s="221"/>
      <c r="EM61" s="221"/>
      <c r="EN61" s="221"/>
      <c r="EO61" s="221"/>
      <c r="EP61" s="221"/>
      <c r="EQ61" s="221"/>
      <c r="ER61" s="221"/>
      <c r="ES61" s="221"/>
      <c r="ET61" s="221"/>
      <c r="EU61" s="221"/>
      <c r="EV61" s="221"/>
      <c r="EW61" s="221"/>
      <c r="EX61" s="221"/>
      <c r="EY61" s="221"/>
      <c r="EZ61" s="221"/>
      <c r="FA61" s="221"/>
      <c r="FB61" s="221"/>
    </row>
    <row r="62" spans="1:158" s="241" customFormat="1" x14ac:dyDescent="0.25">
      <c r="A62" s="59" t="s">
        <v>9</v>
      </c>
      <c r="B62" s="246"/>
      <c r="C62" s="129">
        <f>C60+C61</f>
        <v>190</v>
      </c>
      <c r="D62" s="247">
        <f>F62/C62</f>
        <v>9.1052631578947363</v>
      </c>
      <c r="E62" s="129">
        <f t="shared" ref="E62:F62" si="2">E60+E61</f>
        <v>6</v>
      </c>
      <c r="F62" s="129">
        <f t="shared" si="2"/>
        <v>1730</v>
      </c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21"/>
      <c r="AC62" s="221"/>
      <c r="AD62" s="221"/>
      <c r="AE62" s="221"/>
      <c r="AF62" s="221"/>
      <c r="AG62" s="221"/>
      <c r="AH62" s="221"/>
      <c r="AI62" s="221"/>
      <c r="AJ62" s="221"/>
      <c r="AK62" s="221"/>
      <c r="AL62" s="221"/>
      <c r="AM62" s="221"/>
      <c r="AN62" s="221"/>
      <c r="AO62" s="221"/>
      <c r="AP62" s="221"/>
      <c r="AQ62" s="221"/>
      <c r="AR62" s="221"/>
      <c r="AS62" s="221"/>
      <c r="AT62" s="221"/>
      <c r="AU62" s="221"/>
      <c r="AV62" s="221"/>
      <c r="AW62" s="221"/>
      <c r="AX62" s="221"/>
      <c r="AY62" s="221"/>
      <c r="AZ62" s="221"/>
      <c r="BA62" s="221"/>
      <c r="BB62" s="221"/>
      <c r="BC62" s="221"/>
      <c r="BD62" s="221"/>
      <c r="BE62" s="221"/>
      <c r="BF62" s="221"/>
      <c r="BG62" s="221"/>
      <c r="BH62" s="221"/>
      <c r="BI62" s="221"/>
      <c r="BJ62" s="221"/>
      <c r="BK62" s="221"/>
      <c r="BL62" s="221"/>
      <c r="BM62" s="221"/>
      <c r="BN62" s="221"/>
      <c r="BO62" s="221"/>
      <c r="BP62" s="221"/>
      <c r="BQ62" s="221"/>
      <c r="BR62" s="221"/>
      <c r="BS62" s="221"/>
      <c r="BT62" s="221"/>
      <c r="BU62" s="221"/>
      <c r="BV62" s="221"/>
      <c r="BW62" s="221"/>
      <c r="BX62" s="221"/>
      <c r="BY62" s="221"/>
      <c r="BZ62" s="221"/>
      <c r="CA62" s="221"/>
      <c r="CB62" s="221"/>
      <c r="CC62" s="221"/>
      <c r="CD62" s="221"/>
      <c r="CE62" s="221"/>
      <c r="CF62" s="221"/>
      <c r="CG62" s="221"/>
      <c r="CH62" s="221"/>
      <c r="CI62" s="221"/>
      <c r="CJ62" s="221"/>
      <c r="CK62" s="221"/>
      <c r="CL62" s="221"/>
      <c r="CM62" s="221"/>
      <c r="CN62" s="221"/>
      <c r="CO62" s="221"/>
      <c r="CP62" s="221"/>
      <c r="CQ62" s="221"/>
      <c r="CR62" s="221"/>
      <c r="CS62" s="221"/>
      <c r="CT62" s="221"/>
      <c r="CU62" s="221"/>
      <c r="CV62" s="221"/>
      <c r="CW62" s="221"/>
      <c r="CX62" s="221"/>
      <c r="CY62" s="221"/>
      <c r="CZ62" s="221"/>
      <c r="DA62" s="221"/>
      <c r="DB62" s="221"/>
      <c r="DC62" s="221"/>
      <c r="DD62" s="221"/>
      <c r="DE62" s="221"/>
      <c r="DF62" s="221"/>
      <c r="DG62" s="221"/>
      <c r="DH62" s="221"/>
      <c r="DI62" s="221"/>
      <c r="DJ62" s="221"/>
      <c r="DK62" s="221"/>
      <c r="DL62" s="221"/>
      <c r="DM62" s="221"/>
      <c r="DN62" s="221"/>
      <c r="DO62" s="221"/>
      <c r="DP62" s="221"/>
      <c r="DQ62" s="221"/>
      <c r="DR62" s="221"/>
      <c r="DS62" s="221"/>
      <c r="DT62" s="221"/>
      <c r="DU62" s="221"/>
      <c r="DV62" s="221"/>
      <c r="DW62" s="221"/>
      <c r="DX62" s="221"/>
      <c r="DY62" s="221"/>
      <c r="DZ62" s="221"/>
      <c r="EA62" s="221"/>
      <c r="EB62" s="221"/>
      <c r="EC62" s="221"/>
      <c r="ED62" s="221"/>
      <c r="EE62" s="221"/>
      <c r="EF62" s="221"/>
      <c r="EG62" s="221"/>
      <c r="EH62" s="221"/>
      <c r="EI62" s="221"/>
      <c r="EJ62" s="221"/>
      <c r="EK62" s="221"/>
      <c r="EL62" s="221"/>
      <c r="EM62" s="221"/>
      <c r="EN62" s="221"/>
      <c r="EO62" s="221"/>
      <c r="EP62" s="221"/>
      <c r="EQ62" s="221"/>
      <c r="ER62" s="221"/>
      <c r="ES62" s="221"/>
      <c r="ET62" s="221"/>
      <c r="EU62" s="221"/>
      <c r="EV62" s="221"/>
      <c r="EW62" s="221"/>
      <c r="EX62" s="221"/>
      <c r="EY62" s="221"/>
      <c r="EZ62" s="221"/>
      <c r="FA62" s="221"/>
      <c r="FB62" s="221"/>
    </row>
    <row r="63" spans="1:158" s="241" customFormat="1" x14ac:dyDescent="0.25">
      <c r="A63" s="60" t="s">
        <v>42</v>
      </c>
      <c r="B63" s="246"/>
      <c r="C63" s="129"/>
      <c r="D63" s="248"/>
      <c r="E63" s="249"/>
      <c r="F63" s="129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  <c r="AF63" s="221"/>
      <c r="AG63" s="221"/>
      <c r="AH63" s="221"/>
      <c r="AI63" s="221"/>
      <c r="AJ63" s="221"/>
      <c r="AK63" s="221"/>
      <c r="AL63" s="221"/>
      <c r="AM63" s="221"/>
      <c r="AN63" s="221"/>
      <c r="AO63" s="221"/>
      <c r="AP63" s="221"/>
      <c r="AQ63" s="221"/>
      <c r="AR63" s="221"/>
      <c r="AS63" s="221"/>
      <c r="AT63" s="221"/>
      <c r="AU63" s="221"/>
      <c r="AV63" s="221"/>
      <c r="AW63" s="221"/>
      <c r="AX63" s="221"/>
      <c r="AY63" s="221"/>
      <c r="AZ63" s="221"/>
      <c r="BA63" s="221"/>
      <c r="BB63" s="221"/>
      <c r="BC63" s="221"/>
      <c r="BD63" s="221"/>
      <c r="BE63" s="221"/>
      <c r="BF63" s="221"/>
      <c r="BG63" s="221"/>
      <c r="BH63" s="221"/>
      <c r="BI63" s="221"/>
      <c r="BJ63" s="221"/>
      <c r="BK63" s="221"/>
      <c r="BL63" s="221"/>
      <c r="BM63" s="221"/>
      <c r="BN63" s="221"/>
      <c r="BO63" s="221"/>
      <c r="BP63" s="221"/>
      <c r="BQ63" s="221"/>
      <c r="BR63" s="221"/>
      <c r="BS63" s="221"/>
      <c r="BT63" s="221"/>
      <c r="BU63" s="221"/>
      <c r="BV63" s="221"/>
      <c r="BW63" s="221"/>
      <c r="BX63" s="221"/>
      <c r="BY63" s="221"/>
      <c r="BZ63" s="221"/>
      <c r="CA63" s="221"/>
      <c r="CB63" s="221"/>
      <c r="CC63" s="221"/>
      <c r="CD63" s="221"/>
      <c r="CE63" s="221"/>
      <c r="CF63" s="221"/>
      <c r="CG63" s="221"/>
      <c r="CH63" s="221"/>
      <c r="CI63" s="221"/>
      <c r="CJ63" s="221"/>
      <c r="CK63" s="221"/>
      <c r="CL63" s="221"/>
      <c r="CM63" s="221"/>
      <c r="CN63" s="221"/>
      <c r="CO63" s="221"/>
      <c r="CP63" s="221"/>
      <c r="CQ63" s="221"/>
      <c r="CR63" s="221"/>
      <c r="CS63" s="221"/>
      <c r="CT63" s="221"/>
      <c r="CU63" s="221"/>
      <c r="CV63" s="221"/>
      <c r="CW63" s="221"/>
      <c r="CX63" s="221"/>
      <c r="CY63" s="221"/>
      <c r="CZ63" s="221"/>
      <c r="DA63" s="221"/>
      <c r="DB63" s="221"/>
      <c r="DC63" s="221"/>
      <c r="DD63" s="221"/>
      <c r="DE63" s="221"/>
      <c r="DF63" s="221"/>
      <c r="DG63" s="221"/>
      <c r="DH63" s="221"/>
      <c r="DI63" s="221"/>
      <c r="DJ63" s="221"/>
      <c r="DK63" s="221"/>
      <c r="DL63" s="221"/>
      <c r="DM63" s="221"/>
      <c r="DN63" s="221"/>
      <c r="DO63" s="221"/>
      <c r="DP63" s="221"/>
      <c r="DQ63" s="221"/>
      <c r="DR63" s="221"/>
      <c r="DS63" s="221"/>
      <c r="DT63" s="221"/>
      <c r="DU63" s="221"/>
      <c r="DV63" s="221"/>
      <c r="DW63" s="221"/>
      <c r="DX63" s="221"/>
      <c r="DY63" s="221"/>
      <c r="DZ63" s="221"/>
      <c r="EA63" s="221"/>
      <c r="EB63" s="221"/>
      <c r="EC63" s="221"/>
      <c r="ED63" s="221"/>
      <c r="EE63" s="221"/>
      <c r="EF63" s="221"/>
      <c r="EG63" s="221"/>
      <c r="EH63" s="221"/>
      <c r="EI63" s="221"/>
      <c r="EJ63" s="221"/>
      <c r="EK63" s="221"/>
      <c r="EL63" s="221"/>
      <c r="EM63" s="221"/>
      <c r="EN63" s="221"/>
      <c r="EO63" s="221"/>
      <c r="EP63" s="221"/>
      <c r="EQ63" s="221"/>
      <c r="ER63" s="221"/>
      <c r="ES63" s="221"/>
      <c r="ET63" s="221"/>
      <c r="EU63" s="221"/>
      <c r="EV63" s="221"/>
      <c r="EW63" s="221"/>
      <c r="EX63" s="221"/>
      <c r="EY63" s="221"/>
      <c r="EZ63" s="221"/>
      <c r="FA63" s="221"/>
      <c r="FB63" s="221"/>
    </row>
    <row r="64" spans="1:158" s="221" customFormat="1" x14ac:dyDescent="0.25">
      <c r="A64" s="66" t="s">
        <v>31</v>
      </c>
      <c r="B64" s="243">
        <v>240</v>
      </c>
      <c r="C64" s="244">
        <v>200</v>
      </c>
      <c r="D64" s="245">
        <v>8</v>
      </c>
      <c r="E64" s="224">
        <f>ROUND(F64/B64,0)</f>
        <v>7</v>
      </c>
      <c r="F64" s="24">
        <f>ROUND(C64*D64,0)</f>
        <v>1600</v>
      </c>
    </row>
    <row r="65" spans="1:158" s="221" customFormat="1" x14ac:dyDescent="0.25">
      <c r="A65" s="66" t="s">
        <v>62</v>
      </c>
      <c r="B65" s="243">
        <v>240</v>
      </c>
      <c r="C65" s="244">
        <v>20</v>
      </c>
      <c r="D65" s="245">
        <v>10</v>
      </c>
      <c r="E65" s="224">
        <f t="shared" ref="E65:E66" si="3">ROUND(F65/B65,0)</f>
        <v>1</v>
      </c>
      <c r="F65" s="24">
        <f t="shared" ref="F65:F66" si="4">ROUND(C65*D65,0)</f>
        <v>200</v>
      </c>
    </row>
    <row r="66" spans="1:158" s="221" customFormat="1" x14ac:dyDescent="0.25">
      <c r="A66" s="66" t="s">
        <v>34</v>
      </c>
      <c r="B66" s="243">
        <v>240</v>
      </c>
      <c r="C66" s="244">
        <v>25</v>
      </c>
      <c r="D66" s="245">
        <v>8</v>
      </c>
      <c r="E66" s="224">
        <f t="shared" si="3"/>
        <v>1</v>
      </c>
      <c r="F66" s="24">
        <f t="shared" si="4"/>
        <v>200</v>
      </c>
    </row>
    <row r="67" spans="1:158" s="221" customFormat="1" x14ac:dyDescent="0.25">
      <c r="A67" s="250" t="s">
        <v>65</v>
      </c>
      <c r="B67" s="243"/>
      <c r="C67" s="251">
        <f>C64+C65+C66</f>
        <v>245</v>
      </c>
      <c r="D67" s="248">
        <f t="shared" ref="D67" si="5">D64</f>
        <v>8</v>
      </c>
      <c r="E67" s="251">
        <f t="shared" ref="E67:F67" si="6">E64+E65+E66</f>
        <v>9</v>
      </c>
      <c r="F67" s="251">
        <f t="shared" si="6"/>
        <v>2000</v>
      </c>
    </row>
    <row r="68" spans="1:158" ht="19.5" customHeight="1" x14ac:dyDescent="0.25">
      <c r="A68" s="67" t="s">
        <v>52</v>
      </c>
      <c r="B68" s="229"/>
      <c r="C68" s="39">
        <f>C62+C67</f>
        <v>435</v>
      </c>
      <c r="D68" s="230">
        <f>F68/C68</f>
        <v>8.5747126436781613</v>
      </c>
      <c r="E68" s="39">
        <f>E62+E67</f>
        <v>15</v>
      </c>
      <c r="F68" s="39">
        <f>F62+F67</f>
        <v>3730</v>
      </c>
    </row>
    <row r="69" spans="1:158" ht="15.75" thickBot="1" x14ac:dyDescent="0.3">
      <c r="A69" s="252" t="s">
        <v>10</v>
      </c>
      <c r="B69" s="253"/>
      <c r="C69" s="253"/>
      <c r="D69" s="253"/>
      <c r="E69" s="253"/>
      <c r="F69" s="253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21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21"/>
      <c r="AS69" s="221"/>
      <c r="AT69" s="221"/>
      <c r="AU69" s="221"/>
      <c r="AV69" s="221"/>
      <c r="AW69" s="221"/>
      <c r="AX69" s="221"/>
      <c r="AY69" s="221"/>
      <c r="AZ69" s="221"/>
      <c r="BA69" s="221"/>
      <c r="BB69" s="221"/>
      <c r="BC69" s="221"/>
      <c r="BD69" s="221"/>
      <c r="BE69" s="221"/>
      <c r="BF69" s="221"/>
      <c r="BG69" s="221"/>
      <c r="BH69" s="221"/>
      <c r="BI69" s="221"/>
      <c r="BJ69" s="221"/>
      <c r="BK69" s="221"/>
      <c r="BL69" s="221"/>
      <c r="BM69" s="221"/>
      <c r="BN69" s="221"/>
      <c r="BO69" s="221"/>
      <c r="BP69" s="221"/>
      <c r="BQ69" s="221"/>
      <c r="BR69" s="221"/>
      <c r="BS69" s="221"/>
      <c r="BT69" s="221"/>
      <c r="BU69" s="221"/>
      <c r="BV69" s="221"/>
      <c r="BW69" s="221"/>
      <c r="BX69" s="221"/>
      <c r="BY69" s="221"/>
      <c r="BZ69" s="221"/>
      <c r="CA69" s="221"/>
      <c r="CB69" s="221"/>
      <c r="CC69" s="221"/>
      <c r="CD69" s="221"/>
      <c r="CE69" s="221"/>
      <c r="CF69" s="221"/>
      <c r="CG69" s="221"/>
      <c r="CH69" s="221"/>
      <c r="CI69" s="221"/>
      <c r="CJ69" s="221"/>
      <c r="CK69" s="221"/>
      <c r="CL69" s="221"/>
      <c r="CM69" s="221"/>
      <c r="CN69" s="221"/>
      <c r="CO69" s="221"/>
      <c r="CP69" s="221"/>
      <c r="CQ69" s="221"/>
      <c r="CR69" s="221"/>
      <c r="CS69" s="221"/>
      <c r="CT69" s="221"/>
      <c r="CU69" s="221"/>
      <c r="CV69" s="221"/>
      <c r="CW69" s="221"/>
      <c r="CX69" s="221"/>
      <c r="CY69" s="221"/>
      <c r="CZ69" s="221"/>
      <c r="DA69" s="221"/>
      <c r="DB69" s="221"/>
      <c r="DC69" s="221"/>
      <c r="DD69" s="221"/>
      <c r="DE69" s="221"/>
      <c r="DF69" s="221"/>
      <c r="DG69" s="221"/>
      <c r="DH69" s="221"/>
      <c r="DI69" s="221"/>
      <c r="DJ69" s="221"/>
      <c r="DK69" s="221"/>
      <c r="DL69" s="221"/>
      <c r="DM69" s="221"/>
      <c r="DN69" s="221"/>
      <c r="DO69" s="221"/>
      <c r="DP69" s="221"/>
      <c r="DQ69" s="221"/>
      <c r="DR69" s="221"/>
      <c r="DS69" s="221"/>
      <c r="DT69" s="221"/>
      <c r="DU69" s="221"/>
      <c r="DV69" s="221"/>
      <c r="DW69" s="221"/>
      <c r="DX69" s="221"/>
      <c r="DY69" s="221"/>
      <c r="DZ69" s="221"/>
      <c r="EA69" s="221"/>
      <c r="EB69" s="221"/>
      <c r="EC69" s="221"/>
      <c r="ED69" s="221"/>
      <c r="EE69" s="221"/>
      <c r="EF69" s="221"/>
      <c r="EG69" s="221"/>
      <c r="EH69" s="221"/>
      <c r="EI69" s="221"/>
      <c r="EJ69" s="221"/>
      <c r="EK69" s="221"/>
      <c r="EL69" s="221"/>
      <c r="EM69" s="221"/>
      <c r="EN69" s="221"/>
      <c r="EO69" s="221"/>
      <c r="EP69" s="221"/>
      <c r="EQ69" s="221"/>
      <c r="ER69" s="221"/>
      <c r="ES69" s="221"/>
      <c r="ET69" s="221"/>
      <c r="EU69" s="221"/>
      <c r="EV69" s="221"/>
      <c r="EW69" s="221"/>
      <c r="EX69" s="221"/>
      <c r="EY69" s="221"/>
      <c r="EZ69" s="221"/>
      <c r="FA69" s="221"/>
      <c r="FB69" s="221"/>
    </row>
    <row r="70" spans="1:158" ht="23.25" hidden="1" customHeight="1" x14ac:dyDescent="0.25">
      <c r="A70" s="254" t="s">
        <v>86</v>
      </c>
      <c r="B70" s="255"/>
      <c r="C70" s="255"/>
      <c r="D70" s="255"/>
      <c r="E70" s="255"/>
      <c r="F70" s="255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  <c r="AF70" s="221"/>
      <c r="AG70" s="221"/>
      <c r="AH70" s="221"/>
      <c r="AI70" s="221"/>
      <c r="AJ70" s="221"/>
      <c r="AK70" s="221"/>
      <c r="AL70" s="221"/>
      <c r="AM70" s="221"/>
      <c r="AN70" s="221"/>
      <c r="AO70" s="221"/>
      <c r="AP70" s="221"/>
      <c r="AQ70" s="221"/>
      <c r="AR70" s="221"/>
      <c r="AS70" s="221"/>
      <c r="AT70" s="221"/>
      <c r="AU70" s="221"/>
      <c r="AV70" s="221"/>
      <c r="AW70" s="221"/>
      <c r="AX70" s="221"/>
      <c r="AY70" s="221"/>
      <c r="AZ70" s="221"/>
      <c r="BA70" s="221"/>
      <c r="BB70" s="221"/>
      <c r="BC70" s="221"/>
      <c r="BD70" s="221"/>
      <c r="BE70" s="221"/>
      <c r="BF70" s="221"/>
      <c r="BG70" s="221"/>
      <c r="BH70" s="221"/>
      <c r="BI70" s="221"/>
      <c r="BJ70" s="221"/>
      <c r="BK70" s="221"/>
      <c r="BL70" s="221"/>
      <c r="BM70" s="221"/>
      <c r="BN70" s="221"/>
      <c r="BO70" s="221"/>
      <c r="BP70" s="221"/>
      <c r="BQ70" s="221"/>
      <c r="BR70" s="221"/>
      <c r="BS70" s="221"/>
      <c r="BT70" s="221"/>
      <c r="BU70" s="221"/>
      <c r="BV70" s="221"/>
      <c r="BW70" s="221"/>
      <c r="BX70" s="221"/>
      <c r="BY70" s="221"/>
      <c r="BZ70" s="221"/>
      <c r="CA70" s="221"/>
      <c r="CB70" s="221"/>
      <c r="CC70" s="221"/>
      <c r="CD70" s="221"/>
      <c r="CE70" s="221"/>
      <c r="CF70" s="221"/>
      <c r="CG70" s="221"/>
      <c r="CH70" s="221"/>
      <c r="CI70" s="221"/>
      <c r="CJ70" s="221"/>
      <c r="CK70" s="221"/>
      <c r="CL70" s="221"/>
      <c r="CM70" s="221"/>
      <c r="CN70" s="221"/>
      <c r="CO70" s="221"/>
      <c r="CP70" s="221"/>
      <c r="CQ70" s="221"/>
      <c r="CR70" s="221"/>
      <c r="CS70" s="221"/>
      <c r="CT70" s="221"/>
      <c r="CU70" s="221"/>
      <c r="CV70" s="221"/>
      <c r="CW70" s="221"/>
      <c r="CX70" s="221"/>
      <c r="CY70" s="221"/>
      <c r="CZ70" s="221"/>
      <c r="DA70" s="221"/>
      <c r="DB70" s="221"/>
      <c r="DC70" s="221"/>
      <c r="DD70" s="221"/>
      <c r="DE70" s="221"/>
      <c r="DF70" s="221"/>
      <c r="DG70" s="221"/>
      <c r="DH70" s="221"/>
      <c r="DI70" s="221"/>
      <c r="DJ70" s="221"/>
      <c r="DK70" s="221"/>
      <c r="DL70" s="221"/>
      <c r="DM70" s="221"/>
      <c r="DN70" s="221"/>
      <c r="DO70" s="221"/>
      <c r="DP70" s="221"/>
      <c r="DQ70" s="221"/>
      <c r="DR70" s="221"/>
      <c r="DS70" s="221"/>
      <c r="DT70" s="221"/>
      <c r="DU70" s="221"/>
      <c r="DV70" s="221"/>
      <c r="DW70" s="221"/>
      <c r="DX70" s="221"/>
      <c r="DY70" s="221"/>
      <c r="DZ70" s="221"/>
      <c r="EA70" s="221"/>
      <c r="EB70" s="221"/>
      <c r="EC70" s="221"/>
      <c r="ED70" s="221"/>
      <c r="EE70" s="221"/>
      <c r="EF70" s="221"/>
      <c r="EG70" s="221"/>
      <c r="EH70" s="221"/>
      <c r="EI70" s="221"/>
      <c r="EJ70" s="221"/>
      <c r="EK70" s="221"/>
      <c r="EL70" s="221"/>
      <c r="EM70" s="221"/>
      <c r="EN70" s="221"/>
      <c r="EO70" s="221"/>
      <c r="EP70" s="221"/>
      <c r="EQ70" s="221"/>
      <c r="ER70" s="221"/>
      <c r="ES70" s="221"/>
      <c r="ET70" s="221"/>
      <c r="EU70" s="221"/>
      <c r="EV70" s="221"/>
      <c r="EW70" s="221"/>
      <c r="EX70" s="221"/>
      <c r="EY70" s="221"/>
      <c r="EZ70" s="221"/>
      <c r="FA70" s="221"/>
      <c r="FB70" s="221"/>
    </row>
    <row r="71" spans="1:158" ht="15.75" hidden="1" x14ac:dyDescent="0.25">
      <c r="A71" s="256" t="s">
        <v>4</v>
      </c>
      <c r="B71" s="104"/>
      <c r="C71" s="104"/>
      <c r="D71" s="230" t="e">
        <f>F71/#REF!</f>
        <v>#REF!</v>
      </c>
      <c r="E71" s="111" t="e">
        <f>#REF!+E15</f>
        <v>#REF!</v>
      </c>
      <c r="F71" s="111" t="e">
        <f>#REF!+F15</f>
        <v>#REF!</v>
      </c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21"/>
      <c r="AV71" s="221"/>
      <c r="AW71" s="221"/>
      <c r="AX71" s="221"/>
      <c r="AY71" s="221"/>
      <c r="AZ71" s="221"/>
      <c r="BA71" s="221"/>
      <c r="BB71" s="221"/>
      <c r="BC71" s="221"/>
      <c r="BD71" s="221"/>
      <c r="BE71" s="221"/>
      <c r="BF71" s="221"/>
      <c r="BG71" s="221"/>
      <c r="BH71" s="221"/>
      <c r="BI71" s="221"/>
      <c r="BJ71" s="221"/>
      <c r="BK71" s="221"/>
      <c r="BL71" s="221"/>
      <c r="BM71" s="221"/>
      <c r="BN71" s="221"/>
      <c r="BO71" s="221"/>
      <c r="BP71" s="221"/>
      <c r="BQ71" s="221"/>
      <c r="BR71" s="221"/>
      <c r="BS71" s="221"/>
      <c r="BT71" s="221"/>
      <c r="BU71" s="221"/>
      <c r="BV71" s="221"/>
      <c r="BW71" s="221"/>
      <c r="BX71" s="221"/>
      <c r="BY71" s="221"/>
      <c r="BZ71" s="221"/>
      <c r="CA71" s="221"/>
      <c r="CB71" s="221"/>
      <c r="CC71" s="221"/>
      <c r="CD71" s="221"/>
      <c r="CE71" s="221"/>
      <c r="CF71" s="221"/>
      <c r="CG71" s="221"/>
      <c r="CH71" s="221"/>
      <c r="CI71" s="221"/>
      <c r="CJ71" s="221"/>
      <c r="CK71" s="221"/>
      <c r="CL71" s="221"/>
      <c r="CM71" s="221"/>
      <c r="CN71" s="221"/>
      <c r="CO71" s="221"/>
      <c r="CP71" s="221"/>
      <c r="CQ71" s="221"/>
      <c r="CR71" s="221"/>
      <c r="CS71" s="221"/>
      <c r="CT71" s="221"/>
      <c r="CU71" s="221"/>
      <c r="CV71" s="221"/>
      <c r="CW71" s="221"/>
      <c r="CX71" s="221"/>
      <c r="CY71" s="221"/>
      <c r="CZ71" s="221"/>
      <c r="DA71" s="221"/>
      <c r="DB71" s="221"/>
      <c r="DC71" s="221"/>
      <c r="DD71" s="221"/>
      <c r="DE71" s="221"/>
      <c r="DF71" s="221"/>
      <c r="DG71" s="221"/>
      <c r="DH71" s="221"/>
      <c r="DI71" s="221"/>
      <c r="DJ71" s="221"/>
      <c r="DK71" s="221"/>
      <c r="DL71" s="221"/>
      <c r="DM71" s="221"/>
      <c r="DN71" s="221"/>
      <c r="DO71" s="221"/>
      <c r="DP71" s="221"/>
      <c r="DQ71" s="221"/>
      <c r="DR71" s="221"/>
      <c r="DS71" s="221"/>
      <c r="DT71" s="221"/>
      <c r="DU71" s="221"/>
      <c r="DV71" s="221"/>
      <c r="DW71" s="221"/>
      <c r="DX71" s="221"/>
      <c r="DY71" s="221"/>
      <c r="DZ71" s="221"/>
      <c r="EA71" s="221"/>
      <c r="EB71" s="221"/>
      <c r="EC71" s="221"/>
      <c r="ED71" s="221"/>
      <c r="EE71" s="221"/>
      <c r="EF71" s="221"/>
      <c r="EG71" s="221"/>
      <c r="EH71" s="221"/>
      <c r="EI71" s="221"/>
      <c r="EJ71" s="221"/>
      <c r="EK71" s="221"/>
      <c r="EL71" s="221"/>
      <c r="EM71" s="221"/>
      <c r="EN71" s="221"/>
      <c r="EO71" s="221"/>
      <c r="EP71" s="221"/>
      <c r="EQ71" s="221"/>
      <c r="ER71" s="221"/>
      <c r="ES71" s="221"/>
      <c r="ET71" s="221"/>
      <c r="EU71" s="221"/>
      <c r="EV71" s="221"/>
      <c r="EW71" s="221"/>
      <c r="EX71" s="221"/>
      <c r="EY71" s="221"/>
      <c r="EZ71" s="221"/>
      <c r="FA71" s="221"/>
      <c r="FB71" s="221"/>
    </row>
    <row r="72" spans="1:158" ht="15.75" hidden="1" x14ac:dyDescent="0.25">
      <c r="A72" s="256" t="s">
        <v>87</v>
      </c>
      <c r="B72" s="104"/>
      <c r="C72" s="104"/>
      <c r="D72" s="257"/>
      <c r="E72" s="104"/>
      <c r="F72" s="104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  <c r="AF72" s="221"/>
      <c r="AG72" s="221"/>
      <c r="AH72" s="221"/>
      <c r="AI72" s="221"/>
      <c r="AJ72" s="221"/>
      <c r="AK72" s="221"/>
      <c r="AL72" s="221"/>
      <c r="AM72" s="221"/>
      <c r="AN72" s="221"/>
      <c r="AO72" s="221"/>
      <c r="AP72" s="221"/>
      <c r="AQ72" s="221"/>
      <c r="AR72" s="221"/>
      <c r="AS72" s="221"/>
      <c r="AT72" s="221"/>
      <c r="AU72" s="221"/>
      <c r="AV72" s="221"/>
      <c r="AW72" s="221"/>
      <c r="AX72" s="221"/>
      <c r="AY72" s="221"/>
      <c r="AZ72" s="221"/>
      <c r="BA72" s="221"/>
      <c r="BB72" s="221"/>
      <c r="BC72" s="221"/>
      <c r="BD72" s="221"/>
      <c r="BE72" s="221"/>
      <c r="BF72" s="221"/>
      <c r="BG72" s="221"/>
      <c r="BH72" s="221"/>
      <c r="BI72" s="221"/>
      <c r="BJ72" s="221"/>
      <c r="BK72" s="221"/>
      <c r="BL72" s="221"/>
      <c r="BM72" s="221"/>
      <c r="BN72" s="221"/>
      <c r="BO72" s="221"/>
      <c r="BP72" s="221"/>
      <c r="BQ72" s="221"/>
      <c r="BR72" s="221"/>
      <c r="BS72" s="221"/>
      <c r="BT72" s="221"/>
      <c r="BU72" s="221"/>
      <c r="BV72" s="221"/>
      <c r="BW72" s="221"/>
      <c r="BX72" s="221"/>
      <c r="BY72" s="221"/>
      <c r="BZ72" s="221"/>
      <c r="CA72" s="221"/>
      <c r="CB72" s="221"/>
      <c r="CC72" s="221"/>
      <c r="CD72" s="221"/>
      <c r="CE72" s="221"/>
      <c r="CF72" s="221"/>
      <c r="CG72" s="221"/>
      <c r="CH72" s="221"/>
      <c r="CI72" s="221"/>
      <c r="CJ72" s="221"/>
      <c r="CK72" s="221"/>
      <c r="CL72" s="221"/>
      <c r="CM72" s="221"/>
      <c r="CN72" s="221"/>
      <c r="CO72" s="221"/>
      <c r="CP72" s="221"/>
      <c r="CQ72" s="221"/>
      <c r="CR72" s="221"/>
      <c r="CS72" s="221"/>
      <c r="CT72" s="221"/>
      <c r="CU72" s="221"/>
      <c r="CV72" s="221"/>
      <c r="CW72" s="221"/>
      <c r="CX72" s="221"/>
      <c r="CY72" s="221"/>
      <c r="CZ72" s="221"/>
      <c r="DA72" s="221"/>
      <c r="DB72" s="221"/>
      <c r="DC72" s="221"/>
      <c r="DD72" s="221"/>
      <c r="DE72" s="221"/>
      <c r="DF72" s="221"/>
      <c r="DG72" s="221"/>
      <c r="DH72" s="221"/>
      <c r="DI72" s="221"/>
      <c r="DJ72" s="221"/>
      <c r="DK72" s="221"/>
      <c r="DL72" s="221"/>
      <c r="DM72" s="221"/>
      <c r="DN72" s="221"/>
      <c r="DO72" s="221"/>
      <c r="DP72" s="221"/>
      <c r="DQ72" s="221"/>
      <c r="DR72" s="221"/>
      <c r="DS72" s="221"/>
      <c r="DT72" s="221"/>
      <c r="DU72" s="221"/>
      <c r="DV72" s="221"/>
      <c r="DW72" s="221"/>
      <c r="DX72" s="221"/>
      <c r="DY72" s="221"/>
      <c r="DZ72" s="221"/>
      <c r="EA72" s="221"/>
      <c r="EB72" s="221"/>
      <c r="EC72" s="221"/>
      <c r="ED72" s="221"/>
      <c r="EE72" s="221"/>
      <c r="EF72" s="221"/>
      <c r="EG72" s="221"/>
      <c r="EH72" s="221"/>
      <c r="EI72" s="221"/>
      <c r="EJ72" s="221"/>
      <c r="EK72" s="221"/>
      <c r="EL72" s="221"/>
      <c r="EM72" s="221"/>
      <c r="EN72" s="221"/>
      <c r="EO72" s="221"/>
      <c r="EP72" s="221"/>
      <c r="EQ72" s="221"/>
      <c r="ER72" s="221"/>
      <c r="ES72" s="221"/>
      <c r="ET72" s="221"/>
      <c r="EU72" s="221"/>
      <c r="EV72" s="221"/>
      <c r="EW72" s="221"/>
      <c r="EX72" s="221"/>
      <c r="EY72" s="221"/>
      <c r="EZ72" s="221"/>
      <c r="FA72" s="221"/>
      <c r="FB72" s="221"/>
    </row>
    <row r="73" spans="1:158" hidden="1" x14ac:dyDescent="0.25">
      <c r="A73" s="38" t="s">
        <v>56</v>
      </c>
      <c r="B73" s="74"/>
      <c r="C73" s="74"/>
      <c r="D73" s="257"/>
      <c r="E73" s="74"/>
      <c r="F73" s="74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  <c r="AF73" s="221"/>
      <c r="AG73" s="221"/>
      <c r="AH73" s="221"/>
      <c r="AI73" s="221"/>
      <c r="AJ73" s="221"/>
      <c r="AK73" s="221"/>
      <c r="AL73" s="221"/>
      <c r="AM73" s="221"/>
      <c r="AN73" s="221"/>
      <c r="AO73" s="221"/>
      <c r="AP73" s="221"/>
      <c r="AQ73" s="221"/>
      <c r="AR73" s="221"/>
      <c r="AS73" s="221"/>
      <c r="AT73" s="221"/>
      <c r="AU73" s="221"/>
      <c r="AV73" s="221"/>
      <c r="AW73" s="221"/>
      <c r="AX73" s="221"/>
      <c r="AY73" s="221"/>
      <c r="AZ73" s="221"/>
      <c r="BA73" s="221"/>
      <c r="BB73" s="221"/>
      <c r="BC73" s="221"/>
      <c r="BD73" s="221"/>
      <c r="BE73" s="221"/>
      <c r="BF73" s="221"/>
      <c r="BG73" s="221"/>
      <c r="BH73" s="221"/>
      <c r="BI73" s="221"/>
      <c r="BJ73" s="221"/>
      <c r="BK73" s="221"/>
      <c r="BL73" s="221"/>
      <c r="BM73" s="221"/>
      <c r="BN73" s="221"/>
      <c r="BO73" s="221"/>
      <c r="BP73" s="221"/>
      <c r="BQ73" s="221"/>
      <c r="BR73" s="221"/>
      <c r="BS73" s="221"/>
      <c r="BT73" s="221"/>
      <c r="BU73" s="221"/>
      <c r="BV73" s="221"/>
      <c r="BW73" s="221"/>
      <c r="BX73" s="221"/>
      <c r="BY73" s="221"/>
      <c r="BZ73" s="221"/>
      <c r="CA73" s="221"/>
      <c r="CB73" s="221"/>
      <c r="CC73" s="221"/>
      <c r="CD73" s="221"/>
      <c r="CE73" s="221"/>
      <c r="CF73" s="221"/>
      <c r="CG73" s="221"/>
      <c r="CH73" s="221"/>
      <c r="CI73" s="221"/>
      <c r="CJ73" s="221"/>
      <c r="CK73" s="221"/>
      <c r="CL73" s="221"/>
      <c r="CM73" s="221"/>
      <c r="CN73" s="221"/>
      <c r="CO73" s="221"/>
      <c r="CP73" s="221"/>
      <c r="CQ73" s="221"/>
      <c r="CR73" s="221"/>
      <c r="CS73" s="221"/>
      <c r="CT73" s="221"/>
      <c r="CU73" s="221"/>
      <c r="CV73" s="221"/>
      <c r="CW73" s="221"/>
      <c r="CX73" s="221"/>
      <c r="CY73" s="221"/>
      <c r="CZ73" s="221"/>
      <c r="DA73" s="221"/>
      <c r="DB73" s="221"/>
      <c r="DC73" s="221"/>
      <c r="DD73" s="221"/>
      <c r="DE73" s="221"/>
      <c r="DF73" s="221"/>
      <c r="DG73" s="221"/>
      <c r="DH73" s="221"/>
      <c r="DI73" s="221"/>
      <c r="DJ73" s="221"/>
      <c r="DK73" s="221"/>
      <c r="DL73" s="221"/>
      <c r="DM73" s="221"/>
      <c r="DN73" s="221"/>
      <c r="DO73" s="221"/>
      <c r="DP73" s="221"/>
      <c r="DQ73" s="221"/>
      <c r="DR73" s="221"/>
      <c r="DS73" s="221"/>
      <c r="DT73" s="221"/>
      <c r="DU73" s="221"/>
      <c r="DV73" s="221"/>
      <c r="DW73" s="221"/>
      <c r="DX73" s="221"/>
      <c r="DY73" s="221"/>
      <c r="DZ73" s="221"/>
      <c r="EA73" s="221"/>
      <c r="EB73" s="221"/>
      <c r="EC73" s="221"/>
      <c r="ED73" s="221"/>
      <c r="EE73" s="221"/>
      <c r="EF73" s="221"/>
      <c r="EG73" s="221"/>
      <c r="EH73" s="221"/>
      <c r="EI73" s="221"/>
      <c r="EJ73" s="221"/>
      <c r="EK73" s="221"/>
      <c r="EL73" s="221"/>
      <c r="EM73" s="221"/>
      <c r="EN73" s="221"/>
      <c r="EO73" s="221"/>
      <c r="EP73" s="221"/>
      <c r="EQ73" s="221"/>
      <c r="ER73" s="221"/>
      <c r="ES73" s="221"/>
      <c r="ET73" s="221"/>
      <c r="EU73" s="221"/>
      <c r="EV73" s="221"/>
      <c r="EW73" s="221"/>
      <c r="EX73" s="221"/>
      <c r="EY73" s="221"/>
      <c r="EZ73" s="221"/>
      <c r="FA73" s="221"/>
      <c r="FB73" s="221"/>
    </row>
    <row r="74" spans="1:158" hidden="1" x14ac:dyDescent="0.25">
      <c r="A74" s="42" t="s">
        <v>54</v>
      </c>
      <c r="B74" s="104"/>
      <c r="C74" s="104"/>
      <c r="D74" s="257"/>
      <c r="E74" s="104"/>
      <c r="F74" s="104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  <c r="AF74" s="221"/>
      <c r="AG74" s="221"/>
      <c r="AH74" s="221"/>
      <c r="AI74" s="221"/>
      <c r="AJ74" s="221"/>
      <c r="AK74" s="221"/>
      <c r="AL74" s="221"/>
      <c r="AM74" s="221"/>
      <c r="AN74" s="221"/>
      <c r="AO74" s="221"/>
      <c r="AP74" s="221"/>
      <c r="AQ74" s="221"/>
      <c r="AR74" s="221"/>
      <c r="AS74" s="221"/>
      <c r="AT74" s="221"/>
      <c r="AU74" s="221"/>
      <c r="AV74" s="221"/>
      <c r="AW74" s="221"/>
      <c r="AX74" s="221"/>
      <c r="AY74" s="221"/>
      <c r="AZ74" s="221"/>
      <c r="BA74" s="221"/>
      <c r="BB74" s="221"/>
      <c r="BC74" s="221"/>
      <c r="BD74" s="221"/>
      <c r="BE74" s="221"/>
      <c r="BF74" s="221"/>
      <c r="BG74" s="221"/>
      <c r="BH74" s="221"/>
      <c r="BI74" s="221"/>
      <c r="BJ74" s="221"/>
      <c r="BK74" s="221"/>
      <c r="BL74" s="221"/>
      <c r="BM74" s="221"/>
      <c r="BN74" s="221"/>
      <c r="BO74" s="221"/>
      <c r="BP74" s="221"/>
      <c r="BQ74" s="221"/>
      <c r="BR74" s="221"/>
      <c r="BS74" s="221"/>
      <c r="BT74" s="221"/>
      <c r="BU74" s="221"/>
      <c r="BV74" s="221"/>
      <c r="BW74" s="221"/>
      <c r="BX74" s="221"/>
      <c r="BY74" s="221"/>
      <c r="BZ74" s="221"/>
      <c r="CA74" s="221"/>
      <c r="CB74" s="221"/>
      <c r="CC74" s="221"/>
      <c r="CD74" s="221"/>
      <c r="CE74" s="221"/>
      <c r="CF74" s="221"/>
      <c r="CG74" s="221"/>
      <c r="CH74" s="221"/>
      <c r="CI74" s="221"/>
      <c r="CJ74" s="221"/>
      <c r="CK74" s="221"/>
      <c r="CL74" s="221"/>
      <c r="CM74" s="221"/>
      <c r="CN74" s="221"/>
      <c r="CO74" s="221"/>
      <c r="CP74" s="221"/>
      <c r="CQ74" s="221"/>
      <c r="CR74" s="221"/>
      <c r="CS74" s="221"/>
      <c r="CT74" s="221"/>
      <c r="CU74" s="221"/>
      <c r="CV74" s="221"/>
      <c r="CW74" s="221"/>
      <c r="CX74" s="221"/>
      <c r="CY74" s="221"/>
      <c r="CZ74" s="221"/>
      <c r="DA74" s="221"/>
      <c r="DB74" s="221"/>
      <c r="DC74" s="221"/>
      <c r="DD74" s="221"/>
      <c r="DE74" s="221"/>
      <c r="DF74" s="221"/>
      <c r="DG74" s="221"/>
      <c r="DH74" s="221"/>
      <c r="DI74" s="221"/>
      <c r="DJ74" s="221"/>
      <c r="DK74" s="221"/>
      <c r="DL74" s="221"/>
      <c r="DM74" s="221"/>
      <c r="DN74" s="221"/>
      <c r="DO74" s="221"/>
      <c r="DP74" s="221"/>
      <c r="DQ74" s="221"/>
      <c r="DR74" s="221"/>
      <c r="DS74" s="221"/>
      <c r="DT74" s="221"/>
      <c r="DU74" s="221"/>
      <c r="DV74" s="221"/>
      <c r="DW74" s="221"/>
      <c r="DX74" s="221"/>
      <c r="DY74" s="221"/>
      <c r="DZ74" s="221"/>
      <c r="EA74" s="221"/>
      <c r="EB74" s="221"/>
      <c r="EC74" s="221"/>
      <c r="ED74" s="221"/>
      <c r="EE74" s="221"/>
      <c r="EF74" s="221"/>
      <c r="EG74" s="221"/>
      <c r="EH74" s="221"/>
      <c r="EI74" s="221"/>
      <c r="EJ74" s="221"/>
      <c r="EK74" s="221"/>
      <c r="EL74" s="221"/>
      <c r="EM74" s="221"/>
      <c r="EN74" s="221"/>
      <c r="EO74" s="221"/>
      <c r="EP74" s="221"/>
      <c r="EQ74" s="221"/>
      <c r="ER74" s="221"/>
      <c r="ES74" s="221"/>
      <c r="ET74" s="221"/>
      <c r="EU74" s="221"/>
      <c r="EV74" s="221"/>
      <c r="EW74" s="221"/>
      <c r="EX74" s="221"/>
      <c r="EY74" s="221"/>
      <c r="EZ74" s="221"/>
      <c r="FA74" s="221"/>
      <c r="FB74" s="221"/>
    </row>
    <row r="75" spans="1:158" ht="30" hidden="1" x14ac:dyDescent="0.25">
      <c r="A75" s="42" t="s">
        <v>55</v>
      </c>
      <c r="B75" s="104"/>
      <c r="C75" s="104"/>
      <c r="D75" s="257"/>
      <c r="E75" s="104"/>
      <c r="F75" s="104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1"/>
      <c r="AH75" s="221"/>
      <c r="AI75" s="221"/>
      <c r="AJ75" s="221"/>
      <c r="AK75" s="221"/>
      <c r="AL75" s="221"/>
      <c r="AM75" s="221"/>
      <c r="AN75" s="221"/>
      <c r="AO75" s="221"/>
      <c r="AP75" s="221"/>
      <c r="AQ75" s="221"/>
      <c r="AR75" s="221"/>
      <c r="AS75" s="221"/>
      <c r="AT75" s="221"/>
      <c r="AU75" s="221"/>
      <c r="AV75" s="221"/>
      <c r="AW75" s="221"/>
      <c r="AX75" s="221"/>
      <c r="AY75" s="221"/>
      <c r="AZ75" s="221"/>
      <c r="BA75" s="221"/>
      <c r="BB75" s="221"/>
      <c r="BC75" s="221"/>
      <c r="BD75" s="221"/>
      <c r="BE75" s="221"/>
      <c r="BF75" s="221"/>
      <c r="BG75" s="221"/>
      <c r="BH75" s="221"/>
      <c r="BI75" s="221"/>
      <c r="BJ75" s="221"/>
      <c r="BK75" s="221"/>
      <c r="BL75" s="221"/>
      <c r="BM75" s="221"/>
      <c r="BN75" s="221"/>
      <c r="BO75" s="221"/>
      <c r="BP75" s="221"/>
      <c r="BQ75" s="221"/>
      <c r="BR75" s="221"/>
      <c r="BS75" s="221"/>
      <c r="BT75" s="221"/>
      <c r="BU75" s="221"/>
      <c r="BV75" s="221"/>
      <c r="BW75" s="221"/>
      <c r="BX75" s="221"/>
      <c r="BY75" s="221"/>
      <c r="BZ75" s="221"/>
      <c r="CA75" s="221"/>
      <c r="CB75" s="221"/>
      <c r="CC75" s="221"/>
      <c r="CD75" s="221"/>
      <c r="CE75" s="221"/>
      <c r="CF75" s="221"/>
      <c r="CG75" s="221"/>
      <c r="CH75" s="221"/>
      <c r="CI75" s="221"/>
      <c r="CJ75" s="221"/>
      <c r="CK75" s="221"/>
      <c r="CL75" s="221"/>
      <c r="CM75" s="221"/>
      <c r="CN75" s="221"/>
      <c r="CO75" s="221"/>
      <c r="CP75" s="221"/>
      <c r="CQ75" s="221"/>
      <c r="CR75" s="221"/>
      <c r="CS75" s="221"/>
      <c r="CT75" s="221"/>
      <c r="CU75" s="221"/>
      <c r="CV75" s="221"/>
      <c r="CW75" s="221"/>
      <c r="CX75" s="221"/>
      <c r="CY75" s="221"/>
      <c r="CZ75" s="221"/>
      <c r="DA75" s="221"/>
      <c r="DB75" s="221"/>
      <c r="DC75" s="221"/>
      <c r="DD75" s="221"/>
      <c r="DE75" s="221"/>
      <c r="DF75" s="221"/>
      <c r="DG75" s="221"/>
      <c r="DH75" s="221"/>
      <c r="DI75" s="221"/>
      <c r="DJ75" s="221"/>
      <c r="DK75" s="221"/>
      <c r="DL75" s="221"/>
      <c r="DM75" s="221"/>
      <c r="DN75" s="221"/>
      <c r="DO75" s="221"/>
      <c r="DP75" s="221"/>
      <c r="DQ75" s="221"/>
      <c r="DR75" s="221"/>
      <c r="DS75" s="221"/>
      <c r="DT75" s="221"/>
      <c r="DU75" s="221"/>
      <c r="DV75" s="221"/>
      <c r="DW75" s="221"/>
      <c r="DX75" s="221"/>
      <c r="DY75" s="221"/>
      <c r="DZ75" s="221"/>
      <c r="EA75" s="221"/>
      <c r="EB75" s="221"/>
      <c r="EC75" s="221"/>
      <c r="ED75" s="221"/>
      <c r="EE75" s="221"/>
      <c r="EF75" s="221"/>
      <c r="EG75" s="221"/>
      <c r="EH75" s="221"/>
      <c r="EI75" s="221"/>
      <c r="EJ75" s="221"/>
      <c r="EK75" s="221"/>
      <c r="EL75" s="221"/>
      <c r="EM75" s="221"/>
      <c r="EN75" s="221"/>
      <c r="EO75" s="221"/>
      <c r="EP75" s="221"/>
      <c r="EQ75" s="221"/>
      <c r="ER75" s="221"/>
      <c r="ES75" s="221"/>
      <c r="ET75" s="221"/>
      <c r="EU75" s="221"/>
      <c r="EV75" s="221"/>
      <c r="EW75" s="221"/>
      <c r="EX75" s="221"/>
      <c r="EY75" s="221"/>
      <c r="EZ75" s="221"/>
      <c r="FA75" s="221"/>
      <c r="FB75" s="221"/>
    </row>
    <row r="76" spans="1:158" ht="15.75" hidden="1" x14ac:dyDescent="0.25">
      <c r="A76" s="258" t="s">
        <v>88</v>
      </c>
      <c r="B76" s="104"/>
      <c r="C76" s="104"/>
      <c r="D76" s="257"/>
      <c r="E76" s="104"/>
      <c r="F76" s="104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221"/>
      <c r="AR76" s="221"/>
      <c r="AS76" s="221"/>
      <c r="AT76" s="221"/>
      <c r="AU76" s="221"/>
      <c r="AV76" s="221"/>
      <c r="AW76" s="221"/>
      <c r="AX76" s="221"/>
      <c r="AY76" s="221"/>
      <c r="AZ76" s="221"/>
      <c r="BA76" s="221"/>
      <c r="BB76" s="221"/>
      <c r="BC76" s="221"/>
      <c r="BD76" s="221"/>
      <c r="BE76" s="221"/>
      <c r="BF76" s="221"/>
      <c r="BG76" s="221"/>
      <c r="BH76" s="221"/>
      <c r="BI76" s="221"/>
      <c r="BJ76" s="221"/>
      <c r="BK76" s="221"/>
      <c r="BL76" s="221"/>
      <c r="BM76" s="221"/>
      <c r="BN76" s="221"/>
      <c r="BO76" s="221"/>
      <c r="BP76" s="221"/>
      <c r="BQ76" s="221"/>
      <c r="BR76" s="221"/>
      <c r="BS76" s="221"/>
      <c r="BT76" s="221"/>
      <c r="BU76" s="221"/>
      <c r="BV76" s="221"/>
      <c r="BW76" s="221"/>
      <c r="BX76" s="221"/>
      <c r="BY76" s="221"/>
      <c r="BZ76" s="221"/>
      <c r="CA76" s="221"/>
      <c r="CB76" s="221"/>
      <c r="CC76" s="221"/>
      <c r="CD76" s="221"/>
      <c r="CE76" s="221"/>
      <c r="CF76" s="221"/>
      <c r="CG76" s="221"/>
      <c r="CH76" s="221"/>
      <c r="CI76" s="221"/>
      <c r="CJ76" s="221"/>
      <c r="CK76" s="221"/>
      <c r="CL76" s="221"/>
      <c r="CM76" s="221"/>
      <c r="CN76" s="221"/>
      <c r="CO76" s="221"/>
      <c r="CP76" s="221"/>
      <c r="CQ76" s="221"/>
      <c r="CR76" s="221"/>
      <c r="CS76" s="221"/>
      <c r="CT76" s="221"/>
      <c r="CU76" s="221"/>
      <c r="CV76" s="221"/>
      <c r="CW76" s="221"/>
      <c r="CX76" s="221"/>
      <c r="CY76" s="221"/>
      <c r="CZ76" s="221"/>
      <c r="DA76" s="221"/>
      <c r="DB76" s="221"/>
      <c r="DC76" s="221"/>
      <c r="DD76" s="221"/>
      <c r="DE76" s="221"/>
      <c r="DF76" s="221"/>
      <c r="DG76" s="221"/>
      <c r="DH76" s="221"/>
      <c r="DI76" s="221"/>
      <c r="DJ76" s="221"/>
      <c r="DK76" s="221"/>
      <c r="DL76" s="221"/>
      <c r="DM76" s="221"/>
      <c r="DN76" s="221"/>
      <c r="DO76" s="221"/>
      <c r="DP76" s="221"/>
      <c r="DQ76" s="221"/>
      <c r="DR76" s="221"/>
      <c r="DS76" s="221"/>
      <c r="DT76" s="221"/>
      <c r="DU76" s="221"/>
      <c r="DV76" s="221"/>
      <c r="DW76" s="221"/>
      <c r="DX76" s="221"/>
      <c r="DY76" s="221"/>
      <c r="DZ76" s="221"/>
      <c r="EA76" s="221"/>
      <c r="EB76" s="221"/>
      <c r="EC76" s="221"/>
      <c r="ED76" s="221"/>
      <c r="EE76" s="221"/>
      <c r="EF76" s="221"/>
      <c r="EG76" s="221"/>
      <c r="EH76" s="221"/>
      <c r="EI76" s="221"/>
      <c r="EJ76" s="221"/>
      <c r="EK76" s="221"/>
      <c r="EL76" s="221"/>
      <c r="EM76" s="221"/>
      <c r="EN76" s="221"/>
      <c r="EO76" s="221"/>
      <c r="EP76" s="221"/>
      <c r="EQ76" s="221"/>
      <c r="ER76" s="221"/>
      <c r="ES76" s="221"/>
      <c r="ET76" s="221"/>
      <c r="EU76" s="221"/>
      <c r="EV76" s="221"/>
      <c r="EW76" s="221"/>
      <c r="EX76" s="221"/>
      <c r="EY76" s="221"/>
      <c r="EZ76" s="221"/>
      <c r="FA76" s="221"/>
      <c r="FB76" s="221"/>
    </row>
    <row r="77" spans="1:158" hidden="1" x14ac:dyDescent="0.25">
      <c r="A77" s="59" t="s">
        <v>7</v>
      </c>
      <c r="B77" s="104"/>
      <c r="C77" s="104"/>
      <c r="D77" s="257"/>
      <c r="E77" s="104"/>
      <c r="F77" s="104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1"/>
      <c r="AG77" s="221"/>
      <c r="AH77" s="221"/>
      <c r="AI77" s="221"/>
      <c r="AJ77" s="221"/>
      <c r="AK77" s="221"/>
      <c r="AL77" s="221"/>
      <c r="AM77" s="221"/>
      <c r="AN77" s="221"/>
      <c r="AO77" s="221"/>
      <c r="AP77" s="221"/>
      <c r="AQ77" s="221"/>
      <c r="AR77" s="221"/>
      <c r="AS77" s="221"/>
      <c r="AT77" s="221"/>
      <c r="AU77" s="221"/>
      <c r="AV77" s="221"/>
      <c r="AW77" s="221"/>
      <c r="AX77" s="221"/>
      <c r="AY77" s="221"/>
      <c r="AZ77" s="221"/>
      <c r="BA77" s="221"/>
      <c r="BB77" s="221"/>
      <c r="BC77" s="221"/>
      <c r="BD77" s="221"/>
      <c r="BE77" s="221"/>
      <c r="BF77" s="221"/>
      <c r="BG77" s="221"/>
      <c r="BH77" s="221"/>
      <c r="BI77" s="221"/>
      <c r="BJ77" s="221"/>
      <c r="BK77" s="221"/>
      <c r="BL77" s="221"/>
      <c r="BM77" s="221"/>
      <c r="BN77" s="221"/>
      <c r="BO77" s="221"/>
      <c r="BP77" s="221"/>
      <c r="BQ77" s="221"/>
      <c r="BR77" s="221"/>
      <c r="BS77" s="221"/>
      <c r="BT77" s="221"/>
      <c r="BU77" s="221"/>
      <c r="BV77" s="221"/>
      <c r="BW77" s="221"/>
      <c r="BX77" s="221"/>
      <c r="BY77" s="221"/>
      <c r="BZ77" s="221"/>
      <c r="CA77" s="221"/>
      <c r="CB77" s="221"/>
      <c r="CC77" s="221"/>
      <c r="CD77" s="221"/>
      <c r="CE77" s="221"/>
      <c r="CF77" s="221"/>
      <c r="CG77" s="221"/>
      <c r="CH77" s="221"/>
      <c r="CI77" s="221"/>
      <c r="CJ77" s="221"/>
      <c r="CK77" s="221"/>
      <c r="CL77" s="221"/>
      <c r="CM77" s="221"/>
      <c r="CN77" s="221"/>
      <c r="CO77" s="221"/>
      <c r="CP77" s="221"/>
      <c r="CQ77" s="221"/>
      <c r="CR77" s="221"/>
      <c r="CS77" s="221"/>
      <c r="CT77" s="221"/>
      <c r="CU77" s="221"/>
      <c r="CV77" s="221"/>
      <c r="CW77" s="221"/>
      <c r="CX77" s="221"/>
      <c r="CY77" s="221"/>
      <c r="CZ77" s="221"/>
      <c r="DA77" s="221"/>
      <c r="DB77" s="221"/>
      <c r="DC77" s="221"/>
      <c r="DD77" s="221"/>
      <c r="DE77" s="221"/>
      <c r="DF77" s="221"/>
      <c r="DG77" s="221"/>
      <c r="DH77" s="221"/>
      <c r="DI77" s="221"/>
      <c r="DJ77" s="221"/>
      <c r="DK77" s="221"/>
      <c r="DL77" s="221"/>
      <c r="DM77" s="221"/>
      <c r="DN77" s="221"/>
      <c r="DO77" s="221"/>
      <c r="DP77" s="221"/>
      <c r="DQ77" s="221"/>
      <c r="DR77" s="221"/>
      <c r="DS77" s="221"/>
      <c r="DT77" s="221"/>
      <c r="DU77" s="221"/>
      <c r="DV77" s="221"/>
      <c r="DW77" s="221"/>
      <c r="DX77" s="221"/>
      <c r="DY77" s="221"/>
      <c r="DZ77" s="221"/>
      <c r="EA77" s="221"/>
      <c r="EB77" s="221"/>
      <c r="EC77" s="221"/>
      <c r="ED77" s="221"/>
      <c r="EE77" s="221"/>
      <c r="EF77" s="221"/>
      <c r="EG77" s="221"/>
      <c r="EH77" s="221"/>
      <c r="EI77" s="221"/>
      <c r="EJ77" s="221"/>
      <c r="EK77" s="221"/>
      <c r="EL77" s="221"/>
      <c r="EM77" s="221"/>
      <c r="EN77" s="221"/>
      <c r="EO77" s="221"/>
      <c r="EP77" s="221"/>
      <c r="EQ77" s="221"/>
      <c r="ER77" s="221"/>
      <c r="ES77" s="221"/>
      <c r="ET77" s="221"/>
      <c r="EU77" s="221"/>
      <c r="EV77" s="221"/>
      <c r="EW77" s="221"/>
      <c r="EX77" s="221"/>
      <c r="EY77" s="221"/>
      <c r="EZ77" s="221"/>
      <c r="FA77" s="221"/>
      <c r="FB77" s="221"/>
    </row>
    <row r="78" spans="1:158" hidden="1" x14ac:dyDescent="0.25">
      <c r="A78" s="59" t="s">
        <v>89</v>
      </c>
      <c r="B78" s="104"/>
      <c r="C78" s="104"/>
      <c r="D78" s="259" t="e">
        <f>F78/#REF!</f>
        <v>#REF!</v>
      </c>
      <c r="E78" s="260" t="e">
        <f>#REF!+E62</f>
        <v>#REF!</v>
      </c>
      <c r="F78" s="260" t="e">
        <f>#REF!+F62</f>
        <v>#REF!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21"/>
      <c r="Z78" s="221"/>
      <c r="AA78" s="221"/>
      <c r="AB78" s="221"/>
      <c r="AC78" s="221"/>
      <c r="AD78" s="221"/>
      <c r="AE78" s="221"/>
      <c r="AF78" s="221"/>
      <c r="AG78" s="221"/>
      <c r="AH78" s="221"/>
      <c r="AI78" s="221"/>
      <c r="AJ78" s="221"/>
      <c r="AK78" s="221"/>
      <c r="AL78" s="221"/>
      <c r="AM78" s="221"/>
      <c r="AN78" s="221"/>
      <c r="AO78" s="221"/>
      <c r="AP78" s="221"/>
      <c r="AQ78" s="221"/>
      <c r="AR78" s="221"/>
      <c r="AS78" s="221"/>
      <c r="AT78" s="221"/>
      <c r="AU78" s="221"/>
      <c r="AV78" s="221"/>
      <c r="AW78" s="221"/>
      <c r="AX78" s="221"/>
      <c r="AY78" s="221"/>
      <c r="AZ78" s="221"/>
      <c r="BA78" s="221"/>
      <c r="BB78" s="221"/>
      <c r="BC78" s="221"/>
      <c r="BD78" s="221"/>
      <c r="BE78" s="221"/>
      <c r="BF78" s="221"/>
      <c r="BG78" s="221"/>
      <c r="BH78" s="221"/>
      <c r="BI78" s="221"/>
      <c r="BJ78" s="221"/>
      <c r="BK78" s="221"/>
      <c r="BL78" s="221"/>
      <c r="BM78" s="221"/>
      <c r="BN78" s="221"/>
      <c r="BO78" s="221"/>
      <c r="BP78" s="221"/>
      <c r="BQ78" s="221"/>
      <c r="BR78" s="221"/>
      <c r="BS78" s="221"/>
      <c r="BT78" s="221"/>
      <c r="BU78" s="221"/>
      <c r="BV78" s="221"/>
      <c r="BW78" s="221"/>
      <c r="BX78" s="221"/>
      <c r="BY78" s="221"/>
      <c r="BZ78" s="221"/>
      <c r="CA78" s="221"/>
      <c r="CB78" s="221"/>
      <c r="CC78" s="221"/>
      <c r="CD78" s="221"/>
      <c r="CE78" s="221"/>
      <c r="CF78" s="221"/>
      <c r="CG78" s="221"/>
      <c r="CH78" s="221"/>
      <c r="CI78" s="221"/>
      <c r="CJ78" s="221"/>
      <c r="CK78" s="221"/>
      <c r="CL78" s="221"/>
      <c r="CM78" s="221"/>
      <c r="CN78" s="221"/>
      <c r="CO78" s="221"/>
      <c r="CP78" s="221"/>
      <c r="CQ78" s="221"/>
      <c r="CR78" s="221"/>
      <c r="CS78" s="221"/>
      <c r="CT78" s="221"/>
      <c r="CU78" s="221"/>
      <c r="CV78" s="221"/>
      <c r="CW78" s="221"/>
      <c r="CX78" s="221"/>
      <c r="CY78" s="221"/>
      <c r="CZ78" s="221"/>
      <c r="DA78" s="221"/>
      <c r="DB78" s="221"/>
      <c r="DC78" s="221"/>
      <c r="DD78" s="221"/>
      <c r="DE78" s="221"/>
      <c r="DF78" s="221"/>
      <c r="DG78" s="221"/>
      <c r="DH78" s="221"/>
      <c r="DI78" s="221"/>
      <c r="DJ78" s="221"/>
      <c r="DK78" s="221"/>
      <c r="DL78" s="221"/>
      <c r="DM78" s="221"/>
      <c r="DN78" s="221"/>
      <c r="DO78" s="221"/>
      <c r="DP78" s="221"/>
      <c r="DQ78" s="221"/>
      <c r="DR78" s="221"/>
      <c r="DS78" s="221"/>
      <c r="DT78" s="221"/>
      <c r="DU78" s="221"/>
      <c r="DV78" s="221"/>
      <c r="DW78" s="221"/>
      <c r="DX78" s="221"/>
      <c r="DY78" s="221"/>
      <c r="DZ78" s="221"/>
      <c r="EA78" s="221"/>
      <c r="EB78" s="221"/>
      <c r="EC78" s="221"/>
      <c r="ED78" s="221"/>
      <c r="EE78" s="221"/>
      <c r="EF78" s="221"/>
      <c r="EG78" s="221"/>
      <c r="EH78" s="221"/>
      <c r="EI78" s="221"/>
      <c r="EJ78" s="221"/>
      <c r="EK78" s="221"/>
      <c r="EL78" s="221"/>
      <c r="EM78" s="221"/>
      <c r="EN78" s="221"/>
      <c r="EO78" s="221"/>
      <c r="EP78" s="221"/>
      <c r="EQ78" s="221"/>
      <c r="ER78" s="221"/>
      <c r="ES78" s="221"/>
      <c r="ET78" s="221"/>
      <c r="EU78" s="221"/>
      <c r="EV78" s="221"/>
      <c r="EW78" s="221"/>
      <c r="EX78" s="221"/>
      <c r="EY78" s="221"/>
      <c r="EZ78" s="221"/>
      <c r="FA78" s="221"/>
      <c r="FB78" s="221"/>
    </row>
    <row r="79" spans="1:158" hidden="1" x14ac:dyDescent="0.25">
      <c r="A79" s="261" t="s">
        <v>19</v>
      </c>
      <c r="B79" s="104"/>
      <c r="C79" s="104"/>
      <c r="D79" s="257"/>
      <c r="E79" s="104"/>
      <c r="F79" s="104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21"/>
      <c r="Z79" s="221"/>
      <c r="AA79" s="221"/>
      <c r="AB79" s="221"/>
      <c r="AC79" s="221"/>
      <c r="AD79" s="221"/>
      <c r="AE79" s="221"/>
      <c r="AF79" s="221"/>
      <c r="AG79" s="221"/>
      <c r="AH79" s="221"/>
      <c r="AI79" s="221"/>
      <c r="AJ79" s="221"/>
      <c r="AK79" s="221"/>
      <c r="AL79" s="221"/>
      <c r="AM79" s="221"/>
      <c r="AN79" s="221"/>
      <c r="AO79" s="221"/>
      <c r="AP79" s="221"/>
      <c r="AQ79" s="221"/>
      <c r="AR79" s="221"/>
      <c r="AS79" s="221"/>
      <c r="AT79" s="221"/>
      <c r="AU79" s="221"/>
      <c r="AV79" s="221"/>
      <c r="AW79" s="221"/>
      <c r="AX79" s="221"/>
      <c r="AY79" s="221"/>
      <c r="AZ79" s="221"/>
      <c r="BA79" s="221"/>
      <c r="BB79" s="221"/>
      <c r="BC79" s="221"/>
      <c r="BD79" s="221"/>
      <c r="BE79" s="221"/>
      <c r="BF79" s="221"/>
      <c r="BG79" s="221"/>
      <c r="BH79" s="221"/>
      <c r="BI79" s="221"/>
      <c r="BJ79" s="221"/>
      <c r="BK79" s="221"/>
      <c r="BL79" s="221"/>
      <c r="BM79" s="221"/>
      <c r="BN79" s="221"/>
      <c r="BO79" s="221"/>
      <c r="BP79" s="221"/>
      <c r="BQ79" s="221"/>
      <c r="BR79" s="221"/>
      <c r="BS79" s="221"/>
      <c r="BT79" s="221"/>
      <c r="BU79" s="221"/>
      <c r="BV79" s="221"/>
      <c r="BW79" s="221"/>
      <c r="BX79" s="221"/>
      <c r="BY79" s="221"/>
      <c r="BZ79" s="221"/>
      <c r="CA79" s="221"/>
      <c r="CB79" s="221"/>
      <c r="CC79" s="221"/>
      <c r="CD79" s="221"/>
      <c r="CE79" s="221"/>
      <c r="CF79" s="221"/>
      <c r="CG79" s="221"/>
      <c r="CH79" s="221"/>
      <c r="CI79" s="221"/>
      <c r="CJ79" s="221"/>
      <c r="CK79" s="221"/>
      <c r="CL79" s="221"/>
      <c r="CM79" s="221"/>
      <c r="CN79" s="221"/>
      <c r="CO79" s="221"/>
      <c r="CP79" s="221"/>
      <c r="CQ79" s="221"/>
      <c r="CR79" s="221"/>
      <c r="CS79" s="221"/>
      <c r="CT79" s="221"/>
      <c r="CU79" s="221"/>
      <c r="CV79" s="221"/>
      <c r="CW79" s="221"/>
      <c r="CX79" s="221"/>
      <c r="CY79" s="221"/>
      <c r="CZ79" s="221"/>
      <c r="DA79" s="221"/>
      <c r="DB79" s="221"/>
      <c r="DC79" s="221"/>
      <c r="DD79" s="221"/>
      <c r="DE79" s="221"/>
      <c r="DF79" s="221"/>
      <c r="DG79" s="221"/>
      <c r="DH79" s="221"/>
      <c r="DI79" s="221"/>
      <c r="DJ79" s="221"/>
      <c r="DK79" s="221"/>
      <c r="DL79" s="221"/>
      <c r="DM79" s="221"/>
      <c r="DN79" s="221"/>
      <c r="DO79" s="221"/>
      <c r="DP79" s="221"/>
      <c r="DQ79" s="221"/>
      <c r="DR79" s="221"/>
      <c r="DS79" s="221"/>
      <c r="DT79" s="221"/>
      <c r="DU79" s="221"/>
      <c r="DV79" s="221"/>
      <c r="DW79" s="221"/>
      <c r="DX79" s="221"/>
      <c r="DY79" s="221"/>
      <c r="DZ79" s="221"/>
      <c r="EA79" s="221"/>
      <c r="EB79" s="221"/>
      <c r="EC79" s="221"/>
      <c r="ED79" s="221"/>
      <c r="EE79" s="221"/>
      <c r="EF79" s="221"/>
      <c r="EG79" s="221"/>
      <c r="EH79" s="221"/>
      <c r="EI79" s="221"/>
      <c r="EJ79" s="221"/>
      <c r="EK79" s="221"/>
      <c r="EL79" s="221"/>
      <c r="EM79" s="221"/>
      <c r="EN79" s="221"/>
      <c r="EO79" s="221"/>
      <c r="EP79" s="221"/>
      <c r="EQ79" s="221"/>
      <c r="ER79" s="221"/>
      <c r="ES79" s="221"/>
      <c r="ET79" s="221"/>
      <c r="EU79" s="221"/>
      <c r="EV79" s="221"/>
      <c r="EW79" s="221"/>
      <c r="EX79" s="221"/>
      <c r="EY79" s="221"/>
      <c r="EZ79" s="221"/>
      <c r="FA79" s="221"/>
      <c r="FB79" s="221"/>
    </row>
    <row r="80" spans="1:158" hidden="1" x14ac:dyDescent="0.25">
      <c r="A80" s="77" t="s">
        <v>64</v>
      </c>
      <c r="B80" s="104"/>
      <c r="C80" s="104"/>
      <c r="D80" s="257" t="e">
        <f>F80/#REF!</f>
        <v>#REF!</v>
      </c>
      <c r="E80" s="104" t="e">
        <f>#REF!+E64</f>
        <v>#REF!</v>
      </c>
      <c r="F80" s="104" t="e">
        <f>#REF!+F64</f>
        <v>#REF!</v>
      </c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21"/>
      <c r="Z80" s="221"/>
      <c r="AA80" s="221"/>
      <c r="AB80" s="221"/>
      <c r="AC80" s="221"/>
      <c r="AD80" s="221"/>
      <c r="AE80" s="221"/>
      <c r="AF80" s="221"/>
      <c r="AG80" s="221"/>
      <c r="AH80" s="221"/>
      <c r="AI80" s="221"/>
      <c r="AJ80" s="221"/>
      <c r="AK80" s="221"/>
      <c r="AL80" s="221"/>
      <c r="AM80" s="221"/>
      <c r="AN80" s="221"/>
      <c r="AO80" s="221"/>
      <c r="AP80" s="221"/>
      <c r="AQ80" s="221"/>
      <c r="AR80" s="221"/>
      <c r="AS80" s="221"/>
      <c r="AT80" s="221"/>
      <c r="AU80" s="221"/>
      <c r="AV80" s="221"/>
      <c r="AW80" s="221"/>
      <c r="AX80" s="221"/>
      <c r="AY80" s="221"/>
      <c r="AZ80" s="221"/>
      <c r="BA80" s="221"/>
      <c r="BB80" s="221"/>
      <c r="BC80" s="221"/>
      <c r="BD80" s="221"/>
      <c r="BE80" s="221"/>
      <c r="BF80" s="221"/>
      <c r="BG80" s="221"/>
      <c r="BH80" s="221"/>
      <c r="BI80" s="221"/>
      <c r="BJ80" s="221"/>
      <c r="BK80" s="221"/>
      <c r="BL80" s="221"/>
      <c r="BM80" s="221"/>
      <c r="BN80" s="221"/>
      <c r="BO80" s="221"/>
      <c r="BP80" s="221"/>
      <c r="BQ80" s="221"/>
      <c r="BR80" s="221"/>
      <c r="BS80" s="221"/>
      <c r="BT80" s="221"/>
      <c r="BU80" s="221"/>
      <c r="BV80" s="221"/>
      <c r="BW80" s="221"/>
      <c r="BX80" s="221"/>
      <c r="BY80" s="221"/>
      <c r="BZ80" s="221"/>
      <c r="CA80" s="221"/>
      <c r="CB80" s="221"/>
      <c r="CC80" s="221"/>
      <c r="CD80" s="221"/>
      <c r="CE80" s="221"/>
      <c r="CF80" s="221"/>
      <c r="CG80" s="221"/>
      <c r="CH80" s="221"/>
      <c r="CI80" s="221"/>
      <c r="CJ80" s="221"/>
      <c r="CK80" s="221"/>
      <c r="CL80" s="221"/>
      <c r="CM80" s="221"/>
      <c r="CN80" s="221"/>
      <c r="CO80" s="221"/>
      <c r="CP80" s="221"/>
      <c r="CQ80" s="221"/>
      <c r="CR80" s="221"/>
      <c r="CS80" s="221"/>
      <c r="CT80" s="221"/>
      <c r="CU80" s="221"/>
      <c r="CV80" s="221"/>
      <c r="CW80" s="221"/>
      <c r="CX80" s="221"/>
      <c r="CY80" s="221"/>
      <c r="CZ80" s="221"/>
      <c r="DA80" s="221"/>
      <c r="DB80" s="221"/>
      <c r="DC80" s="221"/>
      <c r="DD80" s="221"/>
      <c r="DE80" s="221"/>
      <c r="DF80" s="221"/>
      <c r="DG80" s="221"/>
      <c r="DH80" s="221"/>
      <c r="DI80" s="221"/>
      <c r="DJ80" s="221"/>
      <c r="DK80" s="221"/>
      <c r="DL80" s="221"/>
      <c r="DM80" s="221"/>
      <c r="DN80" s="221"/>
      <c r="DO80" s="221"/>
      <c r="DP80" s="221"/>
      <c r="DQ80" s="221"/>
      <c r="DR80" s="221"/>
      <c r="DS80" s="221"/>
      <c r="DT80" s="221"/>
      <c r="DU80" s="221"/>
      <c r="DV80" s="221"/>
      <c r="DW80" s="221"/>
      <c r="DX80" s="221"/>
      <c r="DY80" s="221"/>
      <c r="DZ80" s="221"/>
      <c r="EA80" s="221"/>
      <c r="EB80" s="221"/>
      <c r="EC80" s="221"/>
      <c r="ED80" s="221"/>
      <c r="EE80" s="221"/>
      <c r="EF80" s="221"/>
      <c r="EG80" s="221"/>
      <c r="EH80" s="221"/>
      <c r="EI80" s="221"/>
      <c r="EJ80" s="221"/>
      <c r="EK80" s="221"/>
      <c r="EL80" s="221"/>
      <c r="EM80" s="221"/>
      <c r="EN80" s="221"/>
      <c r="EO80" s="221"/>
      <c r="EP80" s="221"/>
      <c r="EQ80" s="221"/>
      <c r="ER80" s="221"/>
      <c r="ES80" s="221"/>
      <c r="ET80" s="221"/>
      <c r="EU80" s="221"/>
      <c r="EV80" s="221"/>
      <c r="EW80" s="221"/>
      <c r="EX80" s="221"/>
      <c r="EY80" s="221"/>
      <c r="EZ80" s="221"/>
      <c r="FA80" s="221"/>
      <c r="FB80" s="221"/>
    </row>
    <row r="81" spans="1:158" hidden="1" x14ac:dyDescent="0.25">
      <c r="A81" s="77" t="s">
        <v>11</v>
      </c>
      <c r="B81" s="104"/>
      <c r="C81" s="104"/>
      <c r="D81" s="257"/>
      <c r="E81" s="104"/>
      <c r="F81" s="104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21"/>
      <c r="Z81" s="221"/>
      <c r="AA81" s="221"/>
      <c r="AB81" s="221"/>
      <c r="AC81" s="221"/>
      <c r="AD81" s="221"/>
      <c r="AE81" s="221"/>
      <c r="AF81" s="221"/>
      <c r="AG81" s="221"/>
      <c r="AH81" s="221"/>
      <c r="AI81" s="221"/>
      <c r="AJ81" s="221"/>
      <c r="AK81" s="221"/>
      <c r="AL81" s="221"/>
      <c r="AM81" s="221"/>
      <c r="AN81" s="221"/>
      <c r="AO81" s="221"/>
      <c r="AP81" s="221"/>
      <c r="AQ81" s="221"/>
      <c r="AR81" s="221"/>
      <c r="AS81" s="221"/>
      <c r="AT81" s="221"/>
      <c r="AU81" s="221"/>
      <c r="AV81" s="221"/>
      <c r="AW81" s="221"/>
      <c r="AX81" s="221"/>
      <c r="AY81" s="221"/>
      <c r="AZ81" s="221"/>
      <c r="BA81" s="221"/>
      <c r="BB81" s="221"/>
      <c r="BC81" s="221"/>
      <c r="BD81" s="221"/>
      <c r="BE81" s="221"/>
      <c r="BF81" s="221"/>
      <c r="BG81" s="221"/>
      <c r="BH81" s="221"/>
      <c r="BI81" s="221"/>
      <c r="BJ81" s="221"/>
      <c r="BK81" s="221"/>
      <c r="BL81" s="221"/>
      <c r="BM81" s="221"/>
      <c r="BN81" s="221"/>
      <c r="BO81" s="221"/>
      <c r="BP81" s="221"/>
      <c r="BQ81" s="221"/>
      <c r="BR81" s="221"/>
      <c r="BS81" s="221"/>
      <c r="BT81" s="221"/>
      <c r="BU81" s="221"/>
      <c r="BV81" s="221"/>
      <c r="BW81" s="221"/>
      <c r="BX81" s="221"/>
      <c r="BY81" s="221"/>
      <c r="BZ81" s="221"/>
      <c r="CA81" s="221"/>
      <c r="CB81" s="221"/>
      <c r="CC81" s="221"/>
      <c r="CD81" s="221"/>
      <c r="CE81" s="221"/>
      <c r="CF81" s="221"/>
      <c r="CG81" s="221"/>
      <c r="CH81" s="221"/>
      <c r="CI81" s="221"/>
      <c r="CJ81" s="221"/>
      <c r="CK81" s="221"/>
      <c r="CL81" s="221"/>
      <c r="CM81" s="221"/>
      <c r="CN81" s="221"/>
      <c r="CO81" s="221"/>
      <c r="CP81" s="221"/>
      <c r="CQ81" s="221"/>
      <c r="CR81" s="221"/>
      <c r="CS81" s="221"/>
      <c r="CT81" s="221"/>
      <c r="CU81" s="221"/>
      <c r="CV81" s="221"/>
      <c r="CW81" s="221"/>
      <c r="CX81" s="221"/>
      <c r="CY81" s="221"/>
      <c r="CZ81" s="221"/>
      <c r="DA81" s="221"/>
      <c r="DB81" s="221"/>
      <c r="DC81" s="221"/>
      <c r="DD81" s="221"/>
      <c r="DE81" s="221"/>
      <c r="DF81" s="221"/>
      <c r="DG81" s="221"/>
      <c r="DH81" s="221"/>
      <c r="DI81" s="221"/>
      <c r="DJ81" s="221"/>
      <c r="DK81" s="221"/>
      <c r="DL81" s="221"/>
      <c r="DM81" s="221"/>
      <c r="DN81" s="221"/>
      <c r="DO81" s="221"/>
      <c r="DP81" s="221"/>
      <c r="DQ81" s="221"/>
      <c r="DR81" s="221"/>
      <c r="DS81" s="221"/>
      <c r="DT81" s="221"/>
      <c r="DU81" s="221"/>
      <c r="DV81" s="221"/>
      <c r="DW81" s="221"/>
      <c r="DX81" s="221"/>
      <c r="DY81" s="221"/>
      <c r="DZ81" s="221"/>
      <c r="EA81" s="221"/>
      <c r="EB81" s="221"/>
      <c r="EC81" s="221"/>
      <c r="ED81" s="221"/>
      <c r="EE81" s="221"/>
      <c r="EF81" s="221"/>
      <c r="EG81" s="221"/>
      <c r="EH81" s="221"/>
      <c r="EI81" s="221"/>
      <c r="EJ81" s="221"/>
      <c r="EK81" s="221"/>
      <c r="EL81" s="221"/>
      <c r="EM81" s="221"/>
      <c r="EN81" s="221"/>
      <c r="EO81" s="221"/>
      <c r="EP81" s="221"/>
      <c r="EQ81" s="221"/>
      <c r="ER81" s="221"/>
      <c r="ES81" s="221"/>
      <c r="ET81" s="221"/>
      <c r="EU81" s="221"/>
      <c r="EV81" s="221"/>
      <c r="EW81" s="221"/>
      <c r="EX81" s="221"/>
      <c r="EY81" s="221"/>
      <c r="EZ81" s="221"/>
      <c r="FA81" s="221"/>
      <c r="FB81" s="221"/>
    </row>
    <row r="82" spans="1:158" hidden="1" x14ac:dyDescent="0.25">
      <c r="A82" s="262" t="s">
        <v>65</v>
      </c>
      <c r="B82" s="104"/>
      <c r="C82" s="104"/>
      <c r="D82" s="257" t="e">
        <f>F82/#REF!</f>
        <v>#REF!</v>
      </c>
      <c r="E82" s="104" t="e">
        <f>#REF!+E67</f>
        <v>#REF!</v>
      </c>
      <c r="F82" s="104" t="e">
        <f>#REF!+F67</f>
        <v>#REF!</v>
      </c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21"/>
      <c r="Z82" s="221"/>
      <c r="AA82" s="221"/>
      <c r="AB82" s="221"/>
      <c r="AC82" s="221"/>
      <c r="AD82" s="221"/>
      <c r="AE82" s="221"/>
      <c r="AF82" s="221"/>
      <c r="AG82" s="221"/>
      <c r="AH82" s="221"/>
      <c r="AI82" s="221"/>
      <c r="AJ82" s="221"/>
      <c r="AK82" s="221"/>
      <c r="AL82" s="221"/>
      <c r="AM82" s="221"/>
      <c r="AN82" s="221"/>
      <c r="AO82" s="221"/>
      <c r="AP82" s="221"/>
      <c r="AQ82" s="221"/>
      <c r="AR82" s="221"/>
      <c r="AS82" s="221"/>
      <c r="AT82" s="221"/>
      <c r="AU82" s="221"/>
      <c r="AV82" s="221"/>
      <c r="AW82" s="221"/>
      <c r="AX82" s="221"/>
      <c r="AY82" s="221"/>
      <c r="AZ82" s="221"/>
      <c r="BA82" s="221"/>
      <c r="BB82" s="221"/>
      <c r="BC82" s="221"/>
      <c r="BD82" s="221"/>
      <c r="BE82" s="221"/>
      <c r="BF82" s="221"/>
      <c r="BG82" s="221"/>
      <c r="BH82" s="221"/>
      <c r="BI82" s="221"/>
      <c r="BJ82" s="221"/>
      <c r="BK82" s="221"/>
      <c r="BL82" s="221"/>
      <c r="BM82" s="221"/>
      <c r="BN82" s="221"/>
      <c r="BO82" s="221"/>
      <c r="BP82" s="221"/>
      <c r="BQ82" s="221"/>
      <c r="BR82" s="221"/>
      <c r="BS82" s="221"/>
      <c r="BT82" s="221"/>
      <c r="BU82" s="221"/>
      <c r="BV82" s="221"/>
      <c r="BW82" s="221"/>
      <c r="BX82" s="221"/>
      <c r="BY82" s="221"/>
      <c r="BZ82" s="221"/>
      <c r="CA82" s="221"/>
      <c r="CB82" s="221"/>
      <c r="CC82" s="221"/>
      <c r="CD82" s="221"/>
      <c r="CE82" s="221"/>
      <c r="CF82" s="221"/>
      <c r="CG82" s="221"/>
      <c r="CH82" s="221"/>
      <c r="CI82" s="221"/>
      <c r="CJ82" s="221"/>
      <c r="CK82" s="221"/>
      <c r="CL82" s="221"/>
      <c r="CM82" s="221"/>
      <c r="CN82" s="221"/>
      <c r="CO82" s="221"/>
      <c r="CP82" s="221"/>
      <c r="CQ82" s="221"/>
      <c r="CR82" s="221"/>
      <c r="CS82" s="221"/>
      <c r="CT82" s="221"/>
      <c r="CU82" s="221"/>
      <c r="CV82" s="221"/>
      <c r="CW82" s="221"/>
      <c r="CX82" s="221"/>
      <c r="CY82" s="221"/>
      <c r="CZ82" s="221"/>
      <c r="DA82" s="221"/>
      <c r="DB82" s="221"/>
      <c r="DC82" s="221"/>
      <c r="DD82" s="221"/>
      <c r="DE82" s="221"/>
      <c r="DF82" s="221"/>
      <c r="DG82" s="221"/>
      <c r="DH82" s="221"/>
      <c r="DI82" s="221"/>
      <c r="DJ82" s="221"/>
      <c r="DK82" s="221"/>
      <c r="DL82" s="221"/>
      <c r="DM82" s="221"/>
      <c r="DN82" s="221"/>
      <c r="DO82" s="221"/>
      <c r="DP82" s="221"/>
      <c r="DQ82" s="221"/>
      <c r="DR82" s="221"/>
      <c r="DS82" s="221"/>
      <c r="DT82" s="221"/>
      <c r="DU82" s="221"/>
      <c r="DV82" s="221"/>
      <c r="DW82" s="221"/>
      <c r="DX82" s="221"/>
      <c r="DY82" s="221"/>
      <c r="DZ82" s="221"/>
      <c r="EA82" s="221"/>
      <c r="EB82" s="221"/>
      <c r="EC82" s="221"/>
      <c r="ED82" s="221"/>
      <c r="EE82" s="221"/>
      <c r="EF82" s="221"/>
      <c r="EG82" s="221"/>
      <c r="EH82" s="221"/>
      <c r="EI82" s="221"/>
      <c r="EJ82" s="221"/>
      <c r="EK82" s="221"/>
      <c r="EL82" s="221"/>
      <c r="EM82" s="221"/>
      <c r="EN82" s="221"/>
      <c r="EO82" s="221"/>
      <c r="EP82" s="221"/>
      <c r="EQ82" s="221"/>
      <c r="ER82" s="221"/>
      <c r="ES82" s="221"/>
      <c r="ET82" s="221"/>
      <c r="EU82" s="221"/>
      <c r="EV82" s="221"/>
      <c r="EW82" s="221"/>
      <c r="EX82" s="221"/>
      <c r="EY82" s="221"/>
      <c r="EZ82" s="221"/>
      <c r="FA82" s="221"/>
      <c r="FB82" s="221"/>
    </row>
    <row r="83" spans="1:158" ht="18" hidden="1" customHeight="1" x14ac:dyDescent="0.25">
      <c r="A83" s="263" t="s">
        <v>90</v>
      </c>
      <c r="B83" s="111"/>
      <c r="C83" s="111"/>
      <c r="D83" s="230" t="e">
        <f>F83/#REF!</f>
        <v>#REF!</v>
      </c>
      <c r="E83" s="111" t="e">
        <f>#REF!+E68</f>
        <v>#REF!</v>
      </c>
      <c r="F83" s="111" t="e">
        <f>#REF!+F68</f>
        <v>#REF!</v>
      </c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21"/>
      <c r="Z83" s="221"/>
      <c r="AA83" s="221"/>
      <c r="AB83" s="221"/>
      <c r="AC83" s="221"/>
      <c r="AD83" s="221"/>
      <c r="AE83" s="221"/>
      <c r="AF83" s="221"/>
      <c r="AG83" s="221"/>
      <c r="AH83" s="221"/>
      <c r="AI83" s="221"/>
      <c r="AJ83" s="221"/>
      <c r="AK83" s="221"/>
      <c r="AL83" s="221"/>
      <c r="AM83" s="221"/>
      <c r="AN83" s="221"/>
      <c r="AO83" s="221"/>
      <c r="AP83" s="221"/>
      <c r="AQ83" s="221"/>
      <c r="AR83" s="221"/>
      <c r="AS83" s="221"/>
      <c r="AT83" s="221"/>
      <c r="AU83" s="221"/>
      <c r="AV83" s="221"/>
      <c r="AW83" s="221"/>
      <c r="AX83" s="221"/>
      <c r="AY83" s="221"/>
      <c r="AZ83" s="221"/>
      <c r="BA83" s="221"/>
      <c r="BB83" s="221"/>
      <c r="BC83" s="221"/>
      <c r="BD83" s="221"/>
      <c r="BE83" s="221"/>
      <c r="BF83" s="221"/>
      <c r="BG83" s="221"/>
      <c r="BH83" s="221"/>
      <c r="BI83" s="221"/>
      <c r="BJ83" s="221"/>
      <c r="BK83" s="221"/>
      <c r="BL83" s="221"/>
      <c r="BM83" s="221"/>
      <c r="BN83" s="221"/>
      <c r="BO83" s="221"/>
      <c r="BP83" s="221"/>
      <c r="BQ83" s="221"/>
      <c r="BR83" s="221"/>
      <c r="BS83" s="221"/>
      <c r="BT83" s="221"/>
      <c r="BU83" s="221"/>
      <c r="BV83" s="221"/>
      <c r="BW83" s="221"/>
      <c r="BX83" s="221"/>
      <c r="BY83" s="221"/>
      <c r="BZ83" s="221"/>
      <c r="CA83" s="221"/>
      <c r="CB83" s="221"/>
      <c r="CC83" s="221"/>
      <c r="CD83" s="221"/>
      <c r="CE83" s="221"/>
      <c r="CF83" s="221"/>
      <c r="CG83" s="221"/>
      <c r="CH83" s="221"/>
      <c r="CI83" s="221"/>
      <c r="CJ83" s="221"/>
      <c r="CK83" s="221"/>
      <c r="CL83" s="221"/>
      <c r="CM83" s="221"/>
      <c r="CN83" s="221"/>
      <c r="CO83" s="221"/>
      <c r="CP83" s="221"/>
      <c r="CQ83" s="221"/>
      <c r="CR83" s="221"/>
      <c r="CS83" s="221"/>
      <c r="CT83" s="221"/>
      <c r="CU83" s="221"/>
      <c r="CV83" s="221"/>
      <c r="CW83" s="221"/>
      <c r="CX83" s="221"/>
      <c r="CY83" s="221"/>
      <c r="CZ83" s="221"/>
      <c r="DA83" s="221"/>
      <c r="DB83" s="221"/>
      <c r="DC83" s="221"/>
      <c r="DD83" s="221"/>
      <c r="DE83" s="221"/>
      <c r="DF83" s="221"/>
      <c r="DG83" s="221"/>
      <c r="DH83" s="221"/>
      <c r="DI83" s="221"/>
      <c r="DJ83" s="221"/>
      <c r="DK83" s="221"/>
      <c r="DL83" s="221"/>
      <c r="DM83" s="221"/>
      <c r="DN83" s="221"/>
      <c r="DO83" s="221"/>
      <c r="DP83" s="221"/>
      <c r="DQ83" s="221"/>
      <c r="DR83" s="221"/>
      <c r="DS83" s="221"/>
      <c r="DT83" s="221"/>
      <c r="DU83" s="221"/>
      <c r="DV83" s="221"/>
      <c r="DW83" s="221"/>
      <c r="DX83" s="221"/>
      <c r="DY83" s="221"/>
      <c r="DZ83" s="221"/>
      <c r="EA83" s="221"/>
      <c r="EB83" s="221"/>
      <c r="EC83" s="221"/>
      <c r="ED83" s="221"/>
      <c r="EE83" s="221"/>
      <c r="EF83" s="221"/>
      <c r="EG83" s="221"/>
      <c r="EH83" s="221"/>
      <c r="EI83" s="221"/>
      <c r="EJ83" s="221"/>
      <c r="EK83" s="221"/>
      <c r="EL83" s="221"/>
      <c r="EM83" s="221"/>
      <c r="EN83" s="221"/>
      <c r="EO83" s="221"/>
      <c r="EP83" s="221"/>
      <c r="EQ83" s="221"/>
      <c r="ER83" s="221"/>
      <c r="ES83" s="221"/>
      <c r="ET83" s="221"/>
      <c r="EU83" s="221"/>
      <c r="EV83" s="221"/>
      <c r="EW83" s="221"/>
      <c r="EX83" s="221"/>
      <c r="EY83" s="221"/>
      <c r="EZ83" s="221"/>
      <c r="FA83" s="221"/>
      <c r="FB83" s="221"/>
    </row>
    <row r="84" spans="1:158" ht="30" hidden="1" x14ac:dyDescent="0.25">
      <c r="A84" s="264" t="s">
        <v>91</v>
      </c>
      <c r="B84" s="265"/>
      <c r="C84" s="265"/>
      <c r="D84" s="257"/>
      <c r="E84" s="265"/>
      <c r="F84" s="265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21"/>
      <c r="Z84" s="221"/>
      <c r="AA84" s="221"/>
      <c r="AB84" s="221"/>
      <c r="AC84" s="221"/>
      <c r="AD84" s="221"/>
      <c r="AE84" s="221"/>
      <c r="AF84" s="221"/>
      <c r="AG84" s="221"/>
      <c r="AH84" s="221"/>
      <c r="AI84" s="221"/>
      <c r="AJ84" s="221"/>
      <c r="AK84" s="221"/>
      <c r="AL84" s="221"/>
      <c r="AM84" s="221"/>
      <c r="AN84" s="221"/>
      <c r="AO84" s="221"/>
      <c r="AP84" s="221"/>
      <c r="AQ84" s="221"/>
      <c r="AR84" s="221"/>
      <c r="AS84" s="221"/>
      <c r="AT84" s="221"/>
      <c r="AU84" s="221"/>
      <c r="AV84" s="221"/>
      <c r="AW84" s="221"/>
      <c r="AX84" s="221"/>
      <c r="AY84" s="221"/>
      <c r="AZ84" s="221"/>
      <c r="BA84" s="221"/>
      <c r="BB84" s="221"/>
      <c r="BC84" s="221"/>
      <c r="BD84" s="221"/>
      <c r="BE84" s="221"/>
      <c r="BF84" s="221"/>
      <c r="BG84" s="221"/>
      <c r="BH84" s="221"/>
      <c r="BI84" s="221"/>
      <c r="BJ84" s="221"/>
      <c r="BK84" s="221"/>
      <c r="BL84" s="221"/>
      <c r="BM84" s="221"/>
      <c r="BN84" s="221"/>
      <c r="BO84" s="221"/>
      <c r="BP84" s="221"/>
      <c r="BQ84" s="221"/>
      <c r="BR84" s="221"/>
      <c r="BS84" s="221"/>
      <c r="BT84" s="221"/>
      <c r="BU84" s="221"/>
      <c r="BV84" s="221"/>
      <c r="BW84" s="221"/>
      <c r="BX84" s="221"/>
      <c r="BY84" s="221"/>
      <c r="BZ84" s="221"/>
      <c r="CA84" s="221"/>
      <c r="CB84" s="221"/>
      <c r="CC84" s="221"/>
      <c r="CD84" s="221"/>
      <c r="CE84" s="221"/>
      <c r="CF84" s="221"/>
      <c r="CG84" s="221"/>
      <c r="CH84" s="221"/>
      <c r="CI84" s="221"/>
      <c r="CJ84" s="221"/>
      <c r="CK84" s="221"/>
      <c r="CL84" s="221"/>
      <c r="CM84" s="221"/>
      <c r="CN84" s="221"/>
      <c r="CO84" s="221"/>
      <c r="CP84" s="221"/>
      <c r="CQ84" s="221"/>
      <c r="CR84" s="221"/>
      <c r="CS84" s="221"/>
      <c r="CT84" s="221"/>
      <c r="CU84" s="221"/>
      <c r="CV84" s="221"/>
      <c r="CW84" s="221"/>
      <c r="CX84" s="221"/>
      <c r="CY84" s="221"/>
      <c r="CZ84" s="221"/>
      <c r="DA84" s="221"/>
      <c r="DB84" s="221"/>
      <c r="DC84" s="221"/>
      <c r="DD84" s="221"/>
      <c r="DE84" s="221"/>
      <c r="DF84" s="221"/>
      <c r="DG84" s="221"/>
      <c r="DH84" s="221"/>
      <c r="DI84" s="221"/>
      <c r="DJ84" s="221"/>
      <c r="DK84" s="221"/>
      <c r="DL84" s="221"/>
      <c r="DM84" s="221"/>
      <c r="DN84" s="221"/>
      <c r="DO84" s="221"/>
      <c r="DP84" s="221"/>
      <c r="DQ84" s="221"/>
      <c r="DR84" s="221"/>
      <c r="DS84" s="221"/>
      <c r="DT84" s="221"/>
      <c r="DU84" s="221"/>
      <c r="DV84" s="221"/>
      <c r="DW84" s="221"/>
      <c r="DX84" s="221"/>
      <c r="DY84" s="221"/>
      <c r="DZ84" s="221"/>
      <c r="EA84" s="221"/>
      <c r="EB84" s="221"/>
      <c r="EC84" s="221"/>
      <c r="ED84" s="221"/>
      <c r="EE84" s="221"/>
      <c r="EF84" s="221"/>
      <c r="EG84" s="221"/>
      <c r="EH84" s="221"/>
      <c r="EI84" s="221"/>
      <c r="EJ84" s="221"/>
      <c r="EK84" s="221"/>
      <c r="EL84" s="221"/>
      <c r="EM84" s="221"/>
      <c r="EN84" s="221"/>
      <c r="EO84" s="221"/>
      <c r="EP84" s="221"/>
      <c r="EQ84" s="221"/>
      <c r="ER84" s="221"/>
      <c r="ES84" s="221"/>
      <c r="ET84" s="221"/>
      <c r="EU84" s="221"/>
      <c r="EV84" s="221"/>
      <c r="EW84" s="221"/>
      <c r="EX84" s="221"/>
      <c r="EY84" s="221"/>
      <c r="EZ84" s="221"/>
      <c r="FA84" s="221"/>
      <c r="FB84" s="221"/>
    </row>
    <row r="85" spans="1:158" ht="31.5" hidden="1" x14ac:dyDescent="0.25">
      <c r="A85" s="131" t="s">
        <v>76</v>
      </c>
      <c r="B85" s="265"/>
      <c r="C85" s="265"/>
      <c r="D85" s="257"/>
      <c r="E85" s="265"/>
      <c r="F85" s="265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221"/>
      <c r="AQ85" s="221"/>
      <c r="AR85" s="221"/>
      <c r="AS85" s="221"/>
      <c r="AT85" s="221"/>
      <c r="AU85" s="221"/>
      <c r="AV85" s="221"/>
      <c r="AW85" s="221"/>
      <c r="AX85" s="221"/>
      <c r="AY85" s="221"/>
      <c r="AZ85" s="221"/>
      <c r="BA85" s="221"/>
      <c r="BB85" s="221"/>
      <c r="BC85" s="221"/>
      <c r="BD85" s="221"/>
      <c r="BE85" s="221"/>
      <c r="BF85" s="221"/>
      <c r="BG85" s="221"/>
      <c r="BH85" s="221"/>
      <c r="BI85" s="221"/>
      <c r="BJ85" s="221"/>
      <c r="BK85" s="221"/>
      <c r="BL85" s="221"/>
      <c r="BM85" s="221"/>
      <c r="BN85" s="221"/>
      <c r="BO85" s="221"/>
      <c r="BP85" s="221"/>
      <c r="BQ85" s="221"/>
      <c r="BR85" s="221"/>
      <c r="BS85" s="221"/>
      <c r="BT85" s="221"/>
      <c r="BU85" s="221"/>
      <c r="BV85" s="221"/>
      <c r="BW85" s="221"/>
      <c r="BX85" s="221"/>
      <c r="BY85" s="221"/>
      <c r="BZ85" s="221"/>
      <c r="CA85" s="221"/>
      <c r="CB85" s="221"/>
      <c r="CC85" s="221"/>
      <c r="CD85" s="221"/>
      <c r="CE85" s="221"/>
      <c r="CF85" s="221"/>
      <c r="CG85" s="221"/>
      <c r="CH85" s="221"/>
      <c r="CI85" s="221"/>
      <c r="CJ85" s="221"/>
      <c r="CK85" s="221"/>
      <c r="CL85" s="221"/>
      <c r="CM85" s="221"/>
      <c r="CN85" s="221"/>
      <c r="CO85" s="221"/>
      <c r="CP85" s="221"/>
      <c r="CQ85" s="221"/>
      <c r="CR85" s="221"/>
      <c r="CS85" s="221"/>
      <c r="CT85" s="221"/>
      <c r="CU85" s="221"/>
      <c r="CV85" s="221"/>
      <c r="CW85" s="221"/>
      <c r="CX85" s="221"/>
      <c r="CY85" s="221"/>
      <c r="CZ85" s="221"/>
      <c r="DA85" s="221"/>
      <c r="DB85" s="221"/>
      <c r="DC85" s="221"/>
      <c r="DD85" s="221"/>
      <c r="DE85" s="221"/>
      <c r="DF85" s="221"/>
      <c r="DG85" s="221"/>
      <c r="DH85" s="221"/>
      <c r="DI85" s="221"/>
      <c r="DJ85" s="221"/>
      <c r="DK85" s="221"/>
      <c r="DL85" s="221"/>
      <c r="DM85" s="221"/>
      <c r="DN85" s="221"/>
      <c r="DO85" s="221"/>
      <c r="DP85" s="221"/>
      <c r="DQ85" s="221"/>
      <c r="DR85" s="221"/>
      <c r="DS85" s="221"/>
      <c r="DT85" s="221"/>
      <c r="DU85" s="221"/>
      <c r="DV85" s="221"/>
      <c r="DW85" s="221"/>
      <c r="DX85" s="221"/>
      <c r="DY85" s="221"/>
      <c r="DZ85" s="221"/>
      <c r="EA85" s="221"/>
      <c r="EB85" s="221"/>
      <c r="EC85" s="221"/>
      <c r="ED85" s="221"/>
      <c r="EE85" s="221"/>
      <c r="EF85" s="221"/>
      <c r="EG85" s="221"/>
      <c r="EH85" s="221"/>
      <c r="EI85" s="221"/>
      <c r="EJ85" s="221"/>
      <c r="EK85" s="221"/>
      <c r="EL85" s="221"/>
      <c r="EM85" s="221"/>
      <c r="EN85" s="221"/>
      <c r="EO85" s="221"/>
      <c r="EP85" s="221"/>
      <c r="EQ85" s="221"/>
      <c r="ER85" s="221"/>
      <c r="ES85" s="221"/>
      <c r="ET85" s="221"/>
      <c r="EU85" s="221"/>
      <c r="EV85" s="221"/>
      <c r="EW85" s="221"/>
      <c r="EX85" s="221"/>
      <c r="EY85" s="221"/>
      <c r="EZ85" s="221"/>
      <c r="FA85" s="221"/>
      <c r="FB85" s="221"/>
    </row>
    <row r="86" spans="1:158" ht="31.5" hidden="1" x14ac:dyDescent="0.25">
      <c r="A86" s="131" t="s">
        <v>77</v>
      </c>
      <c r="B86" s="265"/>
      <c r="C86" s="265"/>
      <c r="D86" s="257"/>
      <c r="E86" s="265"/>
      <c r="F86" s="265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21"/>
      <c r="Z86" s="221"/>
      <c r="AA86" s="221"/>
      <c r="AB86" s="221"/>
      <c r="AC86" s="221"/>
      <c r="AD86" s="221"/>
      <c r="AE86" s="221"/>
      <c r="AF86" s="221"/>
      <c r="AG86" s="221"/>
      <c r="AH86" s="221"/>
      <c r="AI86" s="221"/>
      <c r="AJ86" s="221"/>
      <c r="AK86" s="221"/>
      <c r="AL86" s="221"/>
      <c r="AM86" s="221"/>
      <c r="AN86" s="221"/>
      <c r="AO86" s="221"/>
      <c r="AP86" s="221"/>
      <c r="AQ86" s="221"/>
      <c r="AR86" s="221"/>
      <c r="AS86" s="221"/>
      <c r="AT86" s="221"/>
      <c r="AU86" s="221"/>
      <c r="AV86" s="221"/>
      <c r="AW86" s="221"/>
      <c r="AX86" s="221"/>
      <c r="AY86" s="221"/>
      <c r="AZ86" s="221"/>
      <c r="BA86" s="221"/>
      <c r="BB86" s="221"/>
      <c r="BC86" s="221"/>
      <c r="BD86" s="221"/>
      <c r="BE86" s="221"/>
      <c r="BF86" s="221"/>
      <c r="BG86" s="221"/>
      <c r="BH86" s="221"/>
      <c r="BI86" s="221"/>
      <c r="BJ86" s="221"/>
      <c r="BK86" s="221"/>
      <c r="BL86" s="221"/>
      <c r="BM86" s="221"/>
      <c r="BN86" s="221"/>
      <c r="BO86" s="221"/>
      <c r="BP86" s="221"/>
      <c r="BQ86" s="221"/>
      <c r="BR86" s="221"/>
      <c r="BS86" s="221"/>
      <c r="BT86" s="221"/>
      <c r="BU86" s="221"/>
      <c r="BV86" s="221"/>
      <c r="BW86" s="221"/>
      <c r="BX86" s="221"/>
      <c r="BY86" s="221"/>
      <c r="BZ86" s="221"/>
      <c r="CA86" s="221"/>
      <c r="CB86" s="221"/>
      <c r="CC86" s="221"/>
      <c r="CD86" s="221"/>
      <c r="CE86" s="221"/>
      <c r="CF86" s="221"/>
      <c r="CG86" s="221"/>
      <c r="CH86" s="221"/>
      <c r="CI86" s="221"/>
      <c r="CJ86" s="221"/>
      <c r="CK86" s="221"/>
      <c r="CL86" s="221"/>
      <c r="CM86" s="221"/>
      <c r="CN86" s="221"/>
      <c r="CO86" s="221"/>
      <c r="CP86" s="221"/>
      <c r="CQ86" s="221"/>
      <c r="CR86" s="221"/>
      <c r="CS86" s="221"/>
      <c r="CT86" s="221"/>
      <c r="CU86" s="221"/>
      <c r="CV86" s="221"/>
      <c r="CW86" s="221"/>
      <c r="CX86" s="221"/>
      <c r="CY86" s="221"/>
      <c r="CZ86" s="221"/>
      <c r="DA86" s="221"/>
      <c r="DB86" s="221"/>
      <c r="DC86" s="221"/>
      <c r="DD86" s="221"/>
      <c r="DE86" s="221"/>
      <c r="DF86" s="221"/>
      <c r="DG86" s="221"/>
      <c r="DH86" s="221"/>
      <c r="DI86" s="221"/>
      <c r="DJ86" s="221"/>
      <c r="DK86" s="221"/>
      <c r="DL86" s="221"/>
      <c r="DM86" s="221"/>
      <c r="DN86" s="221"/>
      <c r="DO86" s="221"/>
      <c r="DP86" s="221"/>
      <c r="DQ86" s="221"/>
      <c r="DR86" s="221"/>
      <c r="DS86" s="221"/>
      <c r="DT86" s="221"/>
      <c r="DU86" s="221"/>
      <c r="DV86" s="221"/>
      <c r="DW86" s="221"/>
      <c r="DX86" s="221"/>
      <c r="DY86" s="221"/>
      <c r="DZ86" s="221"/>
      <c r="EA86" s="221"/>
      <c r="EB86" s="221"/>
      <c r="EC86" s="221"/>
      <c r="ED86" s="221"/>
      <c r="EE86" s="221"/>
      <c r="EF86" s="221"/>
      <c r="EG86" s="221"/>
      <c r="EH86" s="221"/>
      <c r="EI86" s="221"/>
      <c r="EJ86" s="221"/>
      <c r="EK86" s="221"/>
      <c r="EL86" s="221"/>
      <c r="EM86" s="221"/>
      <c r="EN86" s="221"/>
      <c r="EO86" s="221"/>
      <c r="EP86" s="221"/>
      <c r="EQ86" s="221"/>
      <c r="ER86" s="221"/>
      <c r="ES86" s="221"/>
      <c r="ET86" s="221"/>
      <c r="EU86" s="221"/>
      <c r="EV86" s="221"/>
      <c r="EW86" s="221"/>
      <c r="EX86" s="221"/>
      <c r="EY86" s="221"/>
      <c r="EZ86" s="221"/>
      <c r="FA86" s="221"/>
      <c r="FB86" s="221"/>
    </row>
    <row r="87" spans="1:158" ht="15.75" hidden="1" x14ac:dyDescent="0.25">
      <c r="A87" s="131" t="s">
        <v>92</v>
      </c>
      <c r="B87" s="265"/>
      <c r="C87" s="265"/>
      <c r="D87" s="257"/>
      <c r="E87" s="265"/>
      <c r="F87" s="265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  <c r="AF87" s="221"/>
      <c r="AG87" s="221"/>
      <c r="AH87" s="221"/>
      <c r="AI87" s="221"/>
      <c r="AJ87" s="221"/>
      <c r="AK87" s="221"/>
      <c r="AL87" s="221"/>
      <c r="AM87" s="221"/>
      <c r="AN87" s="221"/>
      <c r="AO87" s="221"/>
      <c r="AP87" s="221"/>
      <c r="AQ87" s="221"/>
      <c r="AR87" s="221"/>
      <c r="AS87" s="221"/>
      <c r="AT87" s="221"/>
      <c r="AU87" s="221"/>
      <c r="AV87" s="221"/>
      <c r="AW87" s="221"/>
      <c r="AX87" s="221"/>
      <c r="AY87" s="221"/>
      <c r="AZ87" s="221"/>
      <c r="BA87" s="221"/>
      <c r="BB87" s="221"/>
      <c r="BC87" s="221"/>
      <c r="BD87" s="221"/>
      <c r="BE87" s="221"/>
      <c r="BF87" s="221"/>
      <c r="BG87" s="221"/>
      <c r="BH87" s="221"/>
      <c r="BI87" s="221"/>
      <c r="BJ87" s="221"/>
      <c r="BK87" s="221"/>
      <c r="BL87" s="221"/>
      <c r="BM87" s="221"/>
      <c r="BN87" s="221"/>
      <c r="BO87" s="221"/>
      <c r="BP87" s="221"/>
      <c r="BQ87" s="221"/>
      <c r="BR87" s="221"/>
      <c r="BS87" s="221"/>
      <c r="BT87" s="221"/>
      <c r="BU87" s="221"/>
      <c r="BV87" s="221"/>
      <c r="BW87" s="221"/>
      <c r="BX87" s="221"/>
      <c r="BY87" s="221"/>
      <c r="BZ87" s="221"/>
      <c r="CA87" s="221"/>
      <c r="CB87" s="221"/>
      <c r="CC87" s="221"/>
      <c r="CD87" s="221"/>
      <c r="CE87" s="221"/>
      <c r="CF87" s="221"/>
      <c r="CG87" s="221"/>
      <c r="CH87" s="221"/>
      <c r="CI87" s="221"/>
      <c r="CJ87" s="221"/>
      <c r="CK87" s="221"/>
      <c r="CL87" s="221"/>
      <c r="CM87" s="221"/>
      <c r="CN87" s="221"/>
      <c r="CO87" s="221"/>
      <c r="CP87" s="221"/>
      <c r="CQ87" s="221"/>
      <c r="CR87" s="221"/>
      <c r="CS87" s="221"/>
      <c r="CT87" s="221"/>
      <c r="CU87" s="221"/>
      <c r="CV87" s="221"/>
      <c r="CW87" s="221"/>
      <c r="CX87" s="221"/>
      <c r="CY87" s="221"/>
      <c r="CZ87" s="221"/>
      <c r="DA87" s="221"/>
      <c r="DB87" s="221"/>
      <c r="DC87" s="221"/>
      <c r="DD87" s="221"/>
      <c r="DE87" s="221"/>
      <c r="DF87" s="221"/>
      <c r="DG87" s="221"/>
      <c r="DH87" s="221"/>
      <c r="DI87" s="221"/>
      <c r="DJ87" s="221"/>
      <c r="DK87" s="221"/>
      <c r="DL87" s="221"/>
      <c r="DM87" s="221"/>
      <c r="DN87" s="221"/>
      <c r="DO87" s="221"/>
      <c r="DP87" s="221"/>
      <c r="DQ87" s="221"/>
      <c r="DR87" s="221"/>
      <c r="DS87" s="221"/>
      <c r="DT87" s="221"/>
      <c r="DU87" s="221"/>
      <c r="DV87" s="221"/>
      <c r="DW87" s="221"/>
      <c r="DX87" s="221"/>
      <c r="DY87" s="221"/>
      <c r="DZ87" s="221"/>
      <c r="EA87" s="221"/>
      <c r="EB87" s="221"/>
      <c r="EC87" s="221"/>
      <c r="ED87" s="221"/>
      <c r="EE87" s="221"/>
      <c r="EF87" s="221"/>
      <c r="EG87" s="221"/>
      <c r="EH87" s="221"/>
      <c r="EI87" s="221"/>
      <c r="EJ87" s="221"/>
      <c r="EK87" s="221"/>
      <c r="EL87" s="221"/>
      <c r="EM87" s="221"/>
      <c r="EN87" s="221"/>
      <c r="EO87" s="221"/>
      <c r="EP87" s="221"/>
      <c r="EQ87" s="221"/>
      <c r="ER87" s="221"/>
      <c r="ES87" s="221"/>
      <c r="ET87" s="221"/>
      <c r="EU87" s="221"/>
      <c r="EV87" s="221"/>
      <c r="EW87" s="221"/>
      <c r="EX87" s="221"/>
      <c r="EY87" s="221"/>
      <c r="EZ87" s="221"/>
      <c r="FA87" s="221"/>
      <c r="FB87" s="221"/>
    </row>
    <row r="88" spans="1:158" ht="15.75" hidden="1" x14ac:dyDescent="0.25">
      <c r="A88" s="266" t="s">
        <v>67</v>
      </c>
      <c r="B88" s="265"/>
      <c r="C88" s="265"/>
      <c r="D88" s="257"/>
      <c r="E88" s="265"/>
      <c r="F88" s="265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21"/>
      <c r="AH88" s="221"/>
      <c r="AI88" s="221"/>
      <c r="AJ88" s="221"/>
      <c r="AK88" s="221"/>
      <c r="AL88" s="221"/>
      <c r="AM88" s="221"/>
      <c r="AN88" s="221"/>
      <c r="AO88" s="221"/>
      <c r="AP88" s="221"/>
      <c r="AQ88" s="221"/>
      <c r="AR88" s="221"/>
      <c r="AS88" s="221"/>
      <c r="AT88" s="221"/>
      <c r="AU88" s="221"/>
      <c r="AV88" s="221"/>
      <c r="AW88" s="221"/>
      <c r="AX88" s="221"/>
      <c r="AY88" s="221"/>
      <c r="AZ88" s="221"/>
      <c r="BA88" s="221"/>
      <c r="BB88" s="221"/>
      <c r="BC88" s="221"/>
      <c r="BD88" s="221"/>
      <c r="BE88" s="221"/>
      <c r="BF88" s="221"/>
      <c r="BG88" s="221"/>
      <c r="BH88" s="221"/>
      <c r="BI88" s="221"/>
      <c r="BJ88" s="221"/>
      <c r="BK88" s="221"/>
      <c r="BL88" s="221"/>
      <c r="BM88" s="221"/>
      <c r="BN88" s="221"/>
      <c r="BO88" s="221"/>
      <c r="BP88" s="221"/>
      <c r="BQ88" s="221"/>
      <c r="BR88" s="221"/>
      <c r="BS88" s="221"/>
      <c r="BT88" s="221"/>
      <c r="BU88" s="221"/>
      <c r="BV88" s="221"/>
      <c r="BW88" s="221"/>
      <c r="BX88" s="221"/>
      <c r="BY88" s="221"/>
      <c r="BZ88" s="221"/>
      <c r="CA88" s="221"/>
      <c r="CB88" s="221"/>
      <c r="CC88" s="221"/>
      <c r="CD88" s="221"/>
      <c r="CE88" s="221"/>
      <c r="CF88" s="221"/>
      <c r="CG88" s="221"/>
      <c r="CH88" s="221"/>
      <c r="CI88" s="221"/>
      <c r="CJ88" s="221"/>
      <c r="CK88" s="221"/>
      <c r="CL88" s="221"/>
      <c r="CM88" s="221"/>
      <c r="CN88" s="221"/>
      <c r="CO88" s="221"/>
      <c r="CP88" s="221"/>
      <c r="CQ88" s="221"/>
      <c r="CR88" s="221"/>
      <c r="CS88" s="221"/>
      <c r="CT88" s="221"/>
      <c r="CU88" s="221"/>
      <c r="CV88" s="221"/>
      <c r="CW88" s="221"/>
      <c r="CX88" s="221"/>
      <c r="CY88" s="221"/>
      <c r="CZ88" s="221"/>
      <c r="DA88" s="221"/>
      <c r="DB88" s="221"/>
      <c r="DC88" s="221"/>
      <c r="DD88" s="221"/>
      <c r="DE88" s="221"/>
      <c r="DF88" s="221"/>
      <c r="DG88" s="221"/>
      <c r="DH88" s="221"/>
      <c r="DI88" s="221"/>
      <c r="DJ88" s="221"/>
      <c r="DK88" s="221"/>
      <c r="DL88" s="221"/>
      <c r="DM88" s="221"/>
      <c r="DN88" s="221"/>
      <c r="DO88" s="221"/>
      <c r="DP88" s="221"/>
      <c r="DQ88" s="221"/>
      <c r="DR88" s="221"/>
      <c r="DS88" s="221"/>
      <c r="DT88" s="221"/>
      <c r="DU88" s="221"/>
      <c r="DV88" s="221"/>
      <c r="DW88" s="221"/>
      <c r="DX88" s="221"/>
      <c r="DY88" s="221"/>
      <c r="DZ88" s="221"/>
      <c r="EA88" s="221"/>
      <c r="EB88" s="221"/>
      <c r="EC88" s="221"/>
      <c r="ED88" s="221"/>
      <c r="EE88" s="221"/>
      <c r="EF88" s="221"/>
      <c r="EG88" s="221"/>
      <c r="EH88" s="221"/>
      <c r="EI88" s="221"/>
      <c r="EJ88" s="221"/>
      <c r="EK88" s="221"/>
      <c r="EL88" s="221"/>
      <c r="EM88" s="221"/>
      <c r="EN88" s="221"/>
      <c r="EO88" s="221"/>
      <c r="EP88" s="221"/>
      <c r="EQ88" s="221"/>
      <c r="ER88" s="221"/>
      <c r="ES88" s="221"/>
      <c r="ET88" s="221"/>
      <c r="EU88" s="221"/>
      <c r="EV88" s="221"/>
      <c r="EW88" s="221"/>
      <c r="EX88" s="221"/>
      <c r="EY88" s="221"/>
      <c r="EZ88" s="221"/>
      <c r="FA88" s="221"/>
      <c r="FB88" s="221"/>
    </row>
    <row r="89" spans="1:158" ht="15.75" hidden="1" x14ac:dyDescent="0.25">
      <c r="A89" s="267" t="s">
        <v>83</v>
      </c>
      <c r="B89" s="104"/>
      <c r="C89" s="104"/>
      <c r="D89" s="268"/>
      <c r="E89" s="104"/>
      <c r="F89" s="104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  <c r="AA89" s="221"/>
      <c r="AB89" s="221"/>
      <c r="AC89" s="221"/>
      <c r="AD89" s="221"/>
      <c r="AE89" s="221"/>
      <c r="AF89" s="221"/>
      <c r="AG89" s="221"/>
      <c r="AH89" s="221"/>
      <c r="AI89" s="221"/>
      <c r="AJ89" s="221"/>
      <c r="AK89" s="221"/>
      <c r="AL89" s="221"/>
      <c r="AM89" s="221"/>
      <c r="AN89" s="221"/>
      <c r="AO89" s="221"/>
      <c r="AP89" s="221"/>
      <c r="AQ89" s="221"/>
      <c r="AR89" s="221"/>
      <c r="AS89" s="221"/>
      <c r="AT89" s="221"/>
      <c r="AU89" s="221"/>
      <c r="AV89" s="221"/>
      <c r="AW89" s="221"/>
      <c r="AX89" s="221"/>
      <c r="AY89" s="221"/>
      <c r="AZ89" s="221"/>
      <c r="BA89" s="221"/>
      <c r="BB89" s="221"/>
      <c r="BC89" s="221"/>
      <c r="BD89" s="221"/>
      <c r="BE89" s="221"/>
      <c r="BF89" s="221"/>
      <c r="BG89" s="221"/>
      <c r="BH89" s="221"/>
      <c r="BI89" s="221"/>
      <c r="BJ89" s="221"/>
      <c r="BK89" s="221"/>
      <c r="BL89" s="221"/>
      <c r="BM89" s="221"/>
      <c r="BN89" s="221"/>
      <c r="BO89" s="221"/>
      <c r="BP89" s="221"/>
      <c r="BQ89" s="221"/>
      <c r="BR89" s="221"/>
      <c r="BS89" s="221"/>
      <c r="BT89" s="221"/>
      <c r="BU89" s="221"/>
      <c r="BV89" s="221"/>
      <c r="BW89" s="221"/>
      <c r="BX89" s="221"/>
      <c r="BY89" s="221"/>
      <c r="BZ89" s="221"/>
      <c r="CA89" s="221"/>
      <c r="CB89" s="221"/>
      <c r="CC89" s="221"/>
      <c r="CD89" s="221"/>
      <c r="CE89" s="221"/>
      <c r="CF89" s="221"/>
      <c r="CG89" s="221"/>
      <c r="CH89" s="221"/>
      <c r="CI89" s="221"/>
      <c r="CJ89" s="221"/>
      <c r="CK89" s="221"/>
      <c r="CL89" s="221"/>
      <c r="CM89" s="221"/>
      <c r="CN89" s="221"/>
      <c r="CO89" s="221"/>
      <c r="CP89" s="221"/>
      <c r="CQ89" s="221"/>
      <c r="CR89" s="221"/>
      <c r="CS89" s="221"/>
      <c r="CT89" s="221"/>
      <c r="CU89" s="221"/>
      <c r="CV89" s="221"/>
      <c r="CW89" s="221"/>
      <c r="CX89" s="221"/>
      <c r="CY89" s="221"/>
      <c r="CZ89" s="221"/>
      <c r="DA89" s="221"/>
      <c r="DB89" s="221"/>
      <c r="DC89" s="221"/>
      <c r="DD89" s="221"/>
      <c r="DE89" s="221"/>
      <c r="DF89" s="221"/>
      <c r="DG89" s="221"/>
      <c r="DH89" s="221"/>
      <c r="DI89" s="221"/>
      <c r="DJ89" s="221"/>
      <c r="DK89" s="221"/>
      <c r="DL89" s="221"/>
      <c r="DM89" s="221"/>
      <c r="DN89" s="221"/>
      <c r="DO89" s="221"/>
      <c r="DP89" s="221"/>
      <c r="DQ89" s="221"/>
      <c r="DR89" s="221"/>
      <c r="DS89" s="221"/>
      <c r="DT89" s="221"/>
      <c r="DU89" s="221"/>
      <c r="DV89" s="221"/>
      <c r="DW89" s="221"/>
      <c r="DX89" s="221"/>
      <c r="DY89" s="221"/>
      <c r="DZ89" s="221"/>
      <c r="EA89" s="221"/>
      <c r="EB89" s="221"/>
      <c r="EC89" s="221"/>
      <c r="ED89" s="221"/>
      <c r="EE89" s="221"/>
      <c r="EF89" s="221"/>
      <c r="EG89" s="221"/>
      <c r="EH89" s="221"/>
      <c r="EI89" s="221"/>
      <c r="EJ89" s="221"/>
      <c r="EK89" s="221"/>
      <c r="EL89" s="221"/>
      <c r="EM89" s="221"/>
      <c r="EN89" s="221"/>
      <c r="EO89" s="221"/>
      <c r="EP89" s="221"/>
      <c r="EQ89" s="221"/>
      <c r="ER89" s="221"/>
      <c r="ES89" s="221"/>
      <c r="ET89" s="221"/>
      <c r="EU89" s="221"/>
      <c r="EV89" s="221"/>
      <c r="EW89" s="221"/>
      <c r="EX89" s="221"/>
      <c r="EY89" s="221"/>
      <c r="EZ89" s="221"/>
      <c r="FA89" s="221"/>
      <c r="FB89" s="221"/>
    </row>
    <row r="90" spans="1:158" ht="15.75" hidden="1" x14ac:dyDescent="0.25">
      <c r="A90" s="269" t="s">
        <v>78</v>
      </c>
      <c r="B90" s="104"/>
      <c r="C90" s="104"/>
      <c r="D90" s="104"/>
      <c r="E90" s="104"/>
      <c r="F90" s="104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21"/>
      <c r="Z90" s="221"/>
      <c r="AA90" s="221"/>
      <c r="AB90" s="221"/>
      <c r="AC90" s="221"/>
      <c r="AD90" s="221"/>
      <c r="AE90" s="221"/>
      <c r="AF90" s="221"/>
      <c r="AG90" s="221"/>
      <c r="AH90" s="221"/>
      <c r="AI90" s="221"/>
      <c r="AJ90" s="221"/>
      <c r="AK90" s="221"/>
      <c r="AL90" s="221"/>
      <c r="AM90" s="221"/>
      <c r="AN90" s="221"/>
      <c r="AO90" s="221"/>
      <c r="AP90" s="221"/>
      <c r="AQ90" s="221"/>
      <c r="AR90" s="221"/>
      <c r="AS90" s="221"/>
      <c r="AT90" s="221"/>
      <c r="AU90" s="221"/>
      <c r="AV90" s="221"/>
      <c r="AW90" s="221"/>
      <c r="AX90" s="221"/>
      <c r="AY90" s="221"/>
      <c r="AZ90" s="221"/>
      <c r="BA90" s="221"/>
      <c r="BB90" s="221"/>
      <c r="BC90" s="221"/>
      <c r="BD90" s="221"/>
      <c r="BE90" s="221"/>
      <c r="BF90" s="221"/>
      <c r="BG90" s="221"/>
      <c r="BH90" s="221"/>
      <c r="BI90" s="221"/>
      <c r="BJ90" s="221"/>
      <c r="BK90" s="221"/>
      <c r="BL90" s="221"/>
      <c r="BM90" s="221"/>
      <c r="BN90" s="221"/>
      <c r="BO90" s="221"/>
      <c r="BP90" s="221"/>
      <c r="BQ90" s="221"/>
      <c r="BR90" s="221"/>
      <c r="BS90" s="221"/>
      <c r="BT90" s="221"/>
      <c r="BU90" s="221"/>
      <c r="BV90" s="221"/>
      <c r="BW90" s="221"/>
      <c r="BX90" s="221"/>
      <c r="BY90" s="221"/>
      <c r="BZ90" s="221"/>
      <c r="CA90" s="221"/>
      <c r="CB90" s="221"/>
      <c r="CC90" s="221"/>
      <c r="CD90" s="221"/>
      <c r="CE90" s="221"/>
      <c r="CF90" s="221"/>
      <c r="CG90" s="221"/>
      <c r="CH90" s="221"/>
      <c r="CI90" s="221"/>
      <c r="CJ90" s="221"/>
      <c r="CK90" s="221"/>
      <c r="CL90" s="221"/>
      <c r="CM90" s="221"/>
      <c r="CN90" s="221"/>
      <c r="CO90" s="221"/>
      <c r="CP90" s="221"/>
      <c r="CQ90" s="221"/>
      <c r="CR90" s="221"/>
      <c r="CS90" s="221"/>
      <c r="CT90" s="221"/>
      <c r="CU90" s="221"/>
      <c r="CV90" s="221"/>
      <c r="CW90" s="221"/>
      <c r="CX90" s="221"/>
      <c r="CY90" s="221"/>
      <c r="CZ90" s="221"/>
      <c r="DA90" s="221"/>
      <c r="DB90" s="221"/>
      <c r="DC90" s="221"/>
      <c r="DD90" s="221"/>
      <c r="DE90" s="221"/>
      <c r="DF90" s="221"/>
      <c r="DG90" s="221"/>
      <c r="DH90" s="221"/>
      <c r="DI90" s="221"/>
      <c r="DJ90" s="221"/>
      <c r="DK90" s="221"/>
      <c r="DL90" s="221"/>
      <c r="DM90" s="221"/>
      <c r="DN90" s="221"/>
      <c r="DO90" s="221"/>
      <c r="DP90" s="221"/>
      <c r="DQ90" s="221"/>
      <c r="DR90" s="221"/>
      <c r="DS90" s="221"/>
      <c r="DT90" s="221"/>
      <c r="DU90" s="221"/>
      <c r="DV90" s="221"/>
      <c r="DW90" s="221"/>
      <c r="DX90" s="221"/>
      <c r="DY90" s="221"/>
      <c r="DZ90" s="221"/>
      <c r="EA90" s="221"/>
      <c r="EB90" s="221"/>
      <c r="EC90" s="221"/>
      <c r="ED90" s="221"/>
      <c r="EE90" s="221"/>
      <c r="EF90" s="221"/>
      <c r="EG90" s="221"/>
      <c r="EH90" s="221"/>
      <c r="EI90" s="221"/>
      <c r="EJ90" s="221"/>
      <c r="EK90" s="221"/>
      <c r="EL90" s="221"/>
      <c r="EM90" s="221"/>
      <c r="EN90" s="221"/>
      <c r="EO90" s="221"/>
      <c r="EP90" s="221"/>
      <c r="EQ90" s="221"/>
      <c r="ER90" s="221"/>
      <c r="ES90" s="221"/>
      <c r="ET90" s="221"/>
      <c r="EU90" s="221"/>
      <c r="EV90" s="221"/>
      <c r="EW90" s="221"/>
      <c r="EX90" s="221"/>
      <c r="EY90" s="221"/>
      <c r="EZ90" s="221"/>
      <c r="FA90" s="221"/>
      <c r="FB90" s="221"/>
    </row>
    <row r="91" spans="1:158" ht="15.75" hidden="1" x14ac:dyDescent="0.25">
      <c r="A91" s="270" t="s">
        <v>79</v>
      </c>
      <c r="B91" s="104"/>
      <c r="C91" s="104"/>
      <c r="D91" s="104"/>
      <c r="E91" s="104"/>
      <c r="F91" s="104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1"/>
      <c r="AD91" s="221"/>
      <c r="AE91" s="221"/>
      <c r="AF91" s="221"/>
      <c r="AG91" s="221"/>
      <c r="AH91" s="221"/>
      <c r="AI91" s="221"/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21"/>
      <c r="AV91" s="221"/>
      <c r="AW91" s="221"/>
      <c r="AX91" s="221"/>
      <c r="AY91" s="221"/>
      <c r="AZ91" s="221"/>
      <c r="BA91" s="221"/>
      <c r="BB91" s="221"/>
      <c r="BC91" s="221"/>
      <c r="BD91" s="221"/>
      <c r="BE91" s="221"/>
      <c r="BF91" s="221"/>
      <c r="BG91" s="221"/>
      <c r="BH91" s="221"/>
      <c r="BI91" s="221"/>
      <c r="BJ91" s="221"/>
      <c r="BK91" s="221"/>
      <c r="BL91" s="221"/>
      <c r="BM91" s="221"/>
      <c r="BN91" s="221"/>
      <c r="BO91" s="221"/>
      <c r="BP91" s="221"/>
      <c r="BQ91" s="221"/>
      <c r="BR91" s="221"/>
      <c r="BS91" s="221"/>
      <c r="BT91" s="221"/>
      <c r="BU91" s="221"/>
      <c r="BV91" s="221"/>
      <c r="BW91" s="221"/>
      <c r="BX91" s="221"/>
      <c r="BY91" s="221"/>
      <c r="BZ91" s="221"/>
      <c r="CA91" s="221"/>
      <c r="CB91" s="221"/>
      <c r="CC91" s="221"/>
      <c r="CD91" s="221"/>
      <c r="CE91" s="221"/>
      <c r="CF91" s="221"/>
      <c r="CG91" s="221"/>
      <c r="CH91" s="221"/>
      <c r="CI91" s="221"/>
      <c r="CJ91" s="221"/>
      <c r="CK91" s="221"/>
      <c r="CL91" s="221"/>
      <c r="CM91" s="221"/>
      <c r="CN91" s="221"/>
      <c r="CO91" s="221"/>
      <c r="CP91" s="221"/>
      <c r="CQ91" s="221"/>
      <c r="CR91" s="221"/>
      <c r="CS91" s="221"/>
      <c r="CT91" s="221"/>
      <c r="CU91" s="221"/>
      <c r="CV91" s="221"/>
      <c r="CW91" s="221"/>
      <c r="CX91" s="221"/>
      <c r="CY91" s="221"/>
      <c r="CZ91" s="221"/>
      <c r="DA91" s="221"/>
      <c r="DB91" s="221"/>
      <c r="DC91" s="221"/>
      <c r="DD91" s="221"/>
      <c r="DE91" s="221"/>
      <c r="DF91" s="221"/>
      <c r="DG91" s="221"/>
      <c r="DH91" s="221"/>
      <c r="DI91" s="221"/>
      <c r="DJ91" s="221"/>
      <c r="DK91" s="221"/>
      <c r="DL91" s="221"/>
      <c r="DM91" s="221"/>
      <c r="DN91" s="221"/>
      <c r="DO91" s="221"/>
      <c r="DP91" s="221"/>
      <c r="DQ91" s="221"/>
      <c r="DR91" s="221"/>
      <c r="DS91" s="221"/>
      <c r="DT91" s="221"/>
      <c r="DU91" s="221"/>
      <c r="DV91" s="221"/>
      <c r="DW91" s="221"/>
      <c r="DX91" s="221"/>
      <c r="DY91" s="221"/>
      <c r="DZ91" s="221"/>
      <c r="EA91" s="221"/>
      <c r="EB91" s="221"/>
      <c r="EC91" s="221"/>
      <c r="ED91" s="221"/>
      <c r="EE91" s="221"/>
      <c r="EF91" s="221"/>
      <c r="EG91" s="221"/>
      <c r="EH91" s="221"/>
      <c r="EI91" s="221"/>
      <c r="EJ91" s="221"/>
      <c r="EK91" s="221"/>
      <c r="EL91" s="221"/>
      <c r="EM91" s="221"/>
      <c r="EN91" s="221"/>
      <c r="EO91" s="221"/>
      <c r="EP91" s="221"/>
      <c r="EQ91" s="221"/>
      <c r="ER91" s="221"/>
      <c r="ES91" s="221"/>
      <c r="ET91" s="221"/>
      <c r="EU91" s="221"/>
      <c r="EV91" s="221"/>
      <c r="EW91" s="221"/>
      <c r="EX91" s="221"/>
      <c r="EY91" s="221"/>
      <c r="EZ91" s="221"/>
      <c r="FA91" s="221"/>
      <c r="FB91" s="221"/>
    </row>
    <row r="92" spans="1:158" ht="15.75" hidden="1" x14ac:dyDescent="0.25">
      <c r="A92" s="269" t="s">
        <v>80</v>
      </c>
      <c r="B92" s="104"/>
      <c r="C92" s="104"/>
      <c r="D92" s="104"/>
      <c r="E92" s="104"/>
      <c r="F92" s="104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1"/>
      <c r="AH92" s="221"/>
      <c r="AI92" s="221"/>
      <c r="AJ92" s="221"/>
      <c r="AK92" s="221"/>
      <c r="AL92" s="221"/>
      <c r="AM92" s="221"/>
      <c r="AN92" s="221"/>
      <c r="AO92" s="221"/>
      <c r="AP92" s="221"/>
      <c r="AQ92" s="221"/>
      <c r="AR92" s="221"/>
      <c r="AS92" s="221"/>
      <c r="AT92" s="221"/>
      <c r="AU92" s="221"/>
      <c r="AV92" s="221"/>
      <c r="AW92" s="221"/>
      <c r="AX92" s="221"/>
      <c r="AY92" s="221"/>
      <c r="AZ92" s="221"/>
      <c r="BA92" s="221"/>
      <c r="BB92" s="221"/>
      <c r="BC92" s="221"/>
      <c r="BD92" s="221"/>
      <c r="BE92" s="221"/>
      <c r="BF92" s="221"/>
      <c r="BG92" s="221"/>
      <c r="BH92" s="221"/>
      <c r="BI92" s="221"/>
      <c r="BJ92" s="221"/>
      <c r="BK92" s="221"/>
      <c r="BL92" s="221"/>
      <c r="BM92" s="221"/>
      <c r="BN92" s="221"/>
      <c r="BO92" s="221"/>
      <c r="BP92" s="221"/>
      <c r="BQ92" s="221"/>
      <c r="BR92" s="221"/>
      <c r="BS92" s="221"/>
      <c r="BT92" s="221"/>
      <c r="BU92" s="221"/>
      <c r="BV92" s="221"/>
      <c r="BW92" s="221"/>
      <c r="BX92" s="221"/>
      <c r="BY92" s="221"/>
      <c r="BZ92" s="221"/>
      <c r="CA92" s="221"/>
      <c r="CB92" s="221"/>
      <c r="CC92" s="221"/>
      <c r="CD92" s="221"/>
      <c r="CE92" s="221"/>
      <c r="CF92" s="221"/>
      <c r="CG92" s="221"/>
      <c r="CH92" s="221"/>
      <c r="CI92" s="221"/>
      <c r="CJ92" s="221"/>
      <c r="CK92" s="221"/>
      <c r="CL92" s="221"/>
      <c r="CM92" s="221"/>
      <c r="CN92" s="221"/>
      <c r="CO92" s="221"/>
      <c r="CP92" s="221"/>
      <c r="CQ92" s="221"/>
      <c r="CR92" s="221"/>
      <c r="CS92" s="221"/>
      <c r="CT92" s="221"/>
      <c r="CU92" s="221"/>
      <c r="CV92" s="221"/>
      <c r="CW92" s="221"/>
      <c r="CX92" s="221"/>
      <c r="CY92" s="221"/>
      <c r="CZ92" s="221"/>
      <c r="DA92" s="221"/>
      <c r="DB92" s="221"/>
      <c r="DC92" s="221"/>
      <c r="DD92" s="221"/>
      <c r="DE92" s="221"/>
      <c r="DF92" s="221"/>
      <c r="DG92" s="221"/>
      <c r="DH92" s="221"/>
      <c r="DI92" s="221"/>
      <c r="DJ92" s="221"/>
      <c r="DK92" s="221"/>
      <c r="DL92" s="221"/>
      <c r="DM92" s="221"/>
      <c r="DN92" s="221"/>
      <c r="DO92" s="221"/>
      <c r="DP92" s="221"/>
      <c r="DQ92" s="221"/>
      <c r="DR92" s="221"/>
      <c r="DS92" s="221"/>
      <c r="DT92" s="221"/>
      <c r="DU92" s="221"/>
      <c r="DV92" s="221"/>
      <c r="DW92" s="221"/>
      <c r="DX92" s="221"/>
      <c r="DY92" s="221"/>
      <c r="DZ92" s="221"/>
      <c r="EA92" s="221"/>
      <c r="EB92" s="221"/>
      <c r="EC92" s="221"/>
      <c r="ED92" s="221"/>
      <c r="EE92" s="221"/>
      <c r="EF92" s="221"/>
      <c r="EG92" s="221"/>
      <c r="EH92" s="221"/>
      <c r="EI92" s="221"/>
      <c r="EJ92" s="221"/>
      <c r="EK92" s="221"/>
      <c r="EL92" s="221"/>
      <c r="EM92" s="221"/>
      <c r="EN92" s="221"/>
      <c r="EO92" s="221"/>
      <c r="EP92" s="221"/>
      <c r="EQ92" s="221"/>
      <c r="ER92" s="221"/>
      <c r="ES92" s="221"/>
      <c r="ET92" s="221"/>
      <c r="EU92" s="221"/>
      <c r="EV92" s="221"/>
      <c r="EW92" s="221"/>
      <c r="EX92" s="221"/>
      <c r="EY92" s="221"/>
      <c r="EZ92" s="221"/>
      <c r="FA92" s="221"/>
      <c r="FB92" s="221"/>
    </row>
    <row r="93" spans="1:158" ht="31.5" hidden="1" x14ac:dyDescent="0.25">
      <c r="A93" s="271" t="s">
        <v>81</v>
      </c>
      <c r="B93" s="104"/>
      <c r="C93" s="104"/>
      <c r="D93" s="104"/>
      <c r="E93" s="104"/>
      <c r="F93" s="104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221"/>
      <c r="AD93" s="221"/>
      <c r="AE93" s="221"/>
      <c r="AF93" s="221"/>
      <c r="AG93" s="221"/>
      <c r="AH93" s="221"/>
      <c r="AI93" s="221"/>
      <c r="AJ93" s="221"/>
      <c r="AK93" s="221"/>
      <c r="AL93" s="221"/>
      <c r="AM93" s="221"/>
      <c r="AN93" s="221"/>
      <c r="AO93" s="221"/>
      <c r="AP93" s="221"/>
      <c r="AQ93" s="221"/>
      <c r="AR93" s="221"/>
      <c r="AS93" s="221"/>
      <c r="AT93" s="221"/>
      <c r="AU93" s="221"/>
      <c r="AV93" s="221"/>
      <c r="AW93" s="221"/>
      <c r="AX93" s="221"/>
      <c r="AY93" s="221"/>
      <c r="AZ93" s="221"/>
      <c r="BA93" s="221"/>
      <c r="BB93" s="221"/>
      <c r="BC93" s="221"/>
      <c r="BD93" s="221"/>
      <c r="BE93" s="221"/>
      <c r="BF93" s="221"/>
      <c r="BG93" s="221"/>
      <c r="BH93" s="221"/>
      <c r="BI93" s="221"/>
      <c r="BJ93" s="221"/>
      <c r="BK93" s="221"/>
      <c r="BL93" s="221"/>
      <c r="BM93" s="221"/>
      <c r="BN93" s="221"/>
      <c r="BO93" s="221"/>
      <c r="BP93" s="221"/>
      <c r="BQ93" s="221"/>
      <c r="BR93" s="221"/>
      <c r="BS93" s="221"/>
      <c r="BT93" s="221"/>
      <c r="BU93" s="221"/>
      <c r="BV93" s="221"/>
      <c r="BW93" s="221"/>
      <c r="BX93" s="221"/>
      <c r="BY93" s="221"/>
      <c r="BZ93" s="221"/>
      <c r="CA93" s="221"/>
      <c r="CB93" s="221"/>
      <c r="CC93" s="221"/>
      <c r="CD93" s="221"/>
      <c r="CE93" s="221"/>
      <c r="CF93" s="221"/>
      <c r="CG93" s="221"/>
      <c r="CH93" s="221"/>
      <c r="CI93" s="221"/>
      <c r="CJ93" s="221"/>
      <c r="CK93" s="221"/>
      <c r="CL93" s="221"/>
      <c r="CM93" s="221"/>
      <c r="CN93" s="221"/>
      <c r="CO93" s="221"/>
      <c r="CP93" s="221"/>
      <c r="CQ93" s="221"/>
      <c r="CR93" s="221"/>
      <c r="CS93" s="221"/>
      <c r="CT93" s="221"/>
      <c r="CU93" s="221"/>
      <c r="CV93" s="221"/>
      <c r="CW93" s="221"/>
      <c r="CX93" s="221"/>
      <c r="CY93" s="221"/>
      <c r="CZ93" s="221"/>
      <c r="DA93" s="221"/>
      <c r="DB93" s="221"/>
      <c r="DC93" s="221"/>
      <c r="DD93" s="221"/>
      <c r="DE93" s="221"/>
      <c r="DF93" s="221"/>
      <c r="DG93" s="221"/>
      <c r="DH93" s="221"/>
      <c r="DI93" s="221"/>
      <c r="DJ93" s="221"/>
      <c r="DK93" s="221"/>
      <c r="DL93" s="221"/>
      <c r="DM93" s="221"/>
      <c r="DN93" s="221"/>
      <c r="DO93" s="221"/>
      <c r="DP93" s="221"/>
      <c r="DQ93" s="221"/>
      <c r="DR93" s="221"/>
      <c r="DS93" s="221"/>
      <c r="DT93" s="221"/>
      <c r="DU93" s="221"/>
      <c r="DV93" s="221"/>
      <c r="DW93" s="221"/>
      <c r="DX93" s="221"/>
      <c r="DY93" s="221"/>
      <c r="DZ93" s="221"/>
      <c r="EA93" s="221"/>
      <c r="EB93" s="221"/>
      <c r="EC93" s="221"/>
      <c r="ED93" s="221"/>
      <c r="EE93" s="221"/>
      <c r="EF93" s="221"/>
      <c r="EG93" s="221"/>
      <c r="EH93" s="221"/>
      <c r="EI93" s="221"/>
      <c r="EJ93" s="221"/>
      <c r="EK93" s="221"/>
      <c r="EL93" s="221"/>
      <c r="EM93" s="221"/>
      <c r="EN93" s="221"/>
      <c r="EO93" s="221"/>
      <c r="EP93" s="221"/>
      <c r="EQ93" s="221"/>
      <c r="ER93" s="221"/>
      <c r="ES93" s="221"/>
      <c r="ET93" s="221"/>
      <c r="EU93" s="221"/>
      <c r="EV93" s="221"/>
      <c r="EW93" s="221"/>
      <c r="EX93" s="221"/>
      <c r="EY93" s="221"/>
      <c r="EZ93" s="221"/>
      <c r="FA93" s="221"/>
      <c r="FB93" s="221"/>
    </row>
    <row r="94" spans="1:158" ht="16.5" hidden="1" thickBot="1" x14ac:dyDescent="0.3">
      <c r="A94" s="272" t="s">
        <v>82</v>
      </c>
      <c r="B94" s="273"/>
      <c r="C94" s="273"/>
      <c r="D94" s="273"/>
      <c r="E94" s="273"/>
      <c r="F94" s="273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21"/>
      <c r="Z94" s="221"/>
      <c r="AA94" s="221"/>
      <c r="AB94" s="221"/>
      <c r="AC94" s="221"/>
      <c r="AD94" s="221"/>
      <c r="AE94" s="221"/>
      <c r="AF94" s="221"/>
      <c r="AG94" s="221"/>
      <c r="AH94" s="221"/>
      <c r="AI94" s="221"/>
      <c r="AJ94" s="221"/>
      <c r="AK94" s="221"/>
      <c r="AL94" s="221"/>
      <c r="AM94" s="221"/>
      <c r="AN94" s="221"/>
      <c r="AO94" s="221"/>
      <c r="AP94" s="221"/>
      <c r="AQ94" s="221"/>
      <c r="AR94" s="221"/>
      <c r="AS94" s="221"/>
      <c r="AT94" s="221"/>
      <c r="AU94" s="221"/>
      <c r="AV94" s="221"/>
      <c r="AW94" s="221"/>
      <c r="AX94" s="221"/>
      <c r="AY94" s="221"/>
      <c r="AZ94" s="221"/>
      <c r="BA94" s="221"/>
      <c r="BB94" s="221"/>
      <c r="BC94" s="221"/>
      <c r="BD94" s="221"/>
      <c r="BE94" s="221"/>
      <c r="BF94" s="221"/>
      <c r="BG94" s="221"/>
      <c r="BH94" s="221"/>
      <c r="BI94" s="221"/>
      <c r="BJ94" s="221"/>
      <c r="BK94" s="221"/>
      <c r="BL94" s="221"/>
      <c r="BM94" s="221"/>
      <c r="BN94" s="221"/>
      <c r="BO94" s="221"/>
      <c r="BP94" s="221"/>
      <c r="BQ94" s="221"/>
      <c r="BR94" s="221"/>
      <c r="BS94" s="221"/>
      <c r="BT94" s="221"/>
      <c r="BU94" s="221"/>
      <c r="BV94" s="221"/>
      <c r="BW94" s="221"/>
      <c r="BX94" s="221"/>
      <c r="BY94" s="221"/>
      <c r="BZ94" s="221"/>
      <c r="CA94" s="221"/>
      <c r="CB94" s="221"/>
      <c r="CC94" s="221"/>
      <c r="CD94" s="221"/>
      <c r="CE94" s="221"/>
      <c r="CF94" s="221"/>
      <c r="CG94" s="221"/>
      <c r="CH94" s="221"/>
      <c r="CI94" s="221"/>
      <c r="CJ94" s="221"/>
      <c r="CK94" s="221"/>
      <c r="CL94" s="221"/>
      <c r="CM94" s="221"/>
      <c r="CN94" s="221"/>
      <c r="CO94" s="221"/>
      <c r="CP94" s="221"/>
      <c r="CQ94" s="221"/>
      <c r="CR94" s="221"/>
      <c r="CS94" s="221"/>
      <c r="CT94" s="221"/>
      <c r="CU94" s="221"/>
      <c r="CV94" s="221"/>
      <c r="CW94" s="221"/>
      <c r="CX94" s="221"/>
      <c r="CY94" s="221"/>
      <c r="CZ94" s="221"/>
      <c r="DA94" s="221"/>
      <c r="DB94" s="221"/>
      <c r="DC94" s="221"/>
      <c r="DD94" s="221"/>
      <c r="DE94" s="221"/>
      <c r="DF94" s="221"/>
      <c r="DG94" s="221"/>
      <c r="DH94" s="221"/>
      <c r="DI94" s="221"/>
      <c r="DJ94" s="221"/>
      <c r="DK94" s="221"/>
      <c r="DL94" s="221"/>
      <c r="DM94" s="221"/>
      <c r="DN94" s="221"/>
      <c r="DO94" s="221"/>
      <c r="DP94" s="221"/>
      <c r="DQ94" s="221"/>
      <c r="DR94" s="221"/>
      <c r="DS94" s="221"/>
      <c r="DT94" s="221"/>
      <c r="DU94" s="221"/>
      <c r="DV94" s="221"/>
      <c r="DW94" s="221"/>
      <c r="DX94" s="221"/>
      <c r="DY94" s="221"/>
      <c r="DZ94" s="221"/>
      <c r="EA94" s="221"/>
      <c r="EB94" s="221"/>
      <c r="EC94" s="221"/>
      <c r="ED94" s="221"/>
      <c r="EE94" s="221"/>
      <c r="EF94" s="221"/>
      <c r="EG94" s="221"/>
      <c r="EH94" s="221"/>
      <c r="EI94" s="221"/>
      <c r="EJ94" s="221"/>
      <c r="EK94" s="221"/>
      <c r="EL94" s="221"/>
      <c r="EM94" s="221"/>
      <c r="EN94" s="221"/>
      <c r="EO94" s="221"/>
      <c r="EP94" s="221"/>
      <c r="EQ94" s="221"/>
      <c r="ER94" s="221"/>
      <c r="ES94" s="221"/>
      <c r="ET94" s="221"/>
      <c r="EU94" s="221"/>
      <c r="EV94" s="221"/>
      <c r="EW94" s="221"/>
      <c r="EX94" s="221"/>
      <c r="EY94" s="221"/>
      <c r="EZ94" s="221"/>
      <c r="FA94" s="221"/>
      <c r="FB94" s="221"/>
    </row>
    <row r="95" spans="1:158" hidden="1" x14ac:dyDescent="0.25">
      <c r="D95" s="221"/>
      <c r="E95" s="221"/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1"/>
      <c r="AH95" s="221"/>
      <c r="AI95" s="221"/>
      <c r="AJ95" s="221"/>
      <c r="AK95" s="221"/>
      <c r="AL95" s="221"/>
      <c r="AM95" s="221"/>
      <c r="AN95" s="221"/>
      <c r="AO95" s="221"/>
      <c r="AP95" s="221"/>
      <c r="AQ95" s="221"/>
      <c r="AR95" s="221"/>
      <c r="AS95" s="221"/>
      <c r="AT95" s="221"/>
      <c r="AU95" s="221"/>
      <c r="AV95" s="221"/>
      <c r="AW95" s="221"/>
      <c r="AX95" s="221"/>
      <c r="AY95" s="221"/>
      <c r="AZ95" s="221"/>
      <c r="BA95" s="221"/>
      <c r="BB95" s="221"/>
      <c r="BC95" s="221"/>
      <c r="BD95" s="221"/>
      <c r="BE95" s="221"/>
      <c r="BF95" s="221"/>
      <c r="BG95" s="221"/>
      <c r="BH95" s="221"/>
      <c r="BI95" s="221"/>
      <c r="BJ95" s="221"/>
      <c r="BK95" s="221"/>
      <c r="BL95" s="221"/>
      <c r="BM95" s="221"/>
      <c r="BN95" s="221"/>
      <c r="BO95" s="221"/>
      <c r="BP95" s="221"/>
      <c r="BQ95" s="221"/>
      <c r="BR95" s="221"/>
      <c r="BS95" s="221"/>
      <c r="BT95" s="221"/>
      <c r="BU95" s="221"/>
      <c r="BV95" s="221"/>
      <c r="BW95" s="221"/>
      <c r="BX95" s="221"/>
      <c r="BY95" s="221"/>
      <c r="BZ95" s="221"/>
      <c r="CA95" s="221"/>
      <c r="CB95" s="221"/>
      <c r="CC95" s="221"/>
      <c r="CD95" s="221"/>
      <c r="CE95" s="221"/>
      <c r="CF95" s="221"/>
      <c r="CG95" s="221"/>
      <c r="CH95" s="221"/>
      <c r="CI95" s="221"/>
      <c r="CJ95" s="221"/>
      <c r="CK95" s="221"/>
      <c r="CL95" s="221"/>
      <c r="CM95" s="221"/>
      <c r="CN95" s="221"/>
      <c r="CO95" s="221"/>
      <c r="CP95" s="221"/>
      <c r="CQ95" s="221"/>
      <c r="CR95" s="221"/>
      <c r="CS95" s="221"/>
      <c r="CT95" s="221"/>
      <c r="CU95" s="221"/>
      <c r="CV95" s="221"/>
      <c r="CW95" s="221"/>
      <c r="CX95" s="221"/>
      <c r="CY95" s="221"/>
      <c r="CZ95" s="221"/>
      <c r="DA95" s="221"/>
      <c r="DB95" s="221"/>
      <c r="DC95" s="221"/>
      <c r="DD95" s="221"/>
      <c r="DE95" s="221"/>
      <c r="DF95" s="221"/>
      <c r="DG95" s="221"/>
      <c r="DH95" s="221"/>
      <c r="DI95" s="221"/>
      <c r="DJ95" s="221"/>
      <c r="DK95" s="221"/>
      <c r="DL95" s="221"/>
      <c r="DM95" s="221"/>
      <c r="DN95" s="221"/>
      <c r="DO95" s="221"/>
      <c r="DP95" s="221"/>
      <c r="DQ95" s="221"/>
      <c r="DR95" s="221"/>
      <c r="DS95" s="221"/>
      <c r="DT95" s="221"/>
      <c r="DU95" s="221"/>
      <c r="DV95" s="221"/>
      <c r="DW95" s="221"/>
      <c r="DX95" s="221"/>
      <c r="DY95" s="221"/>
      <c r="DZ95" s="221"/>
      <c r="EA95" s="221"/>
      <c r="EB95" s="221"/>
      <c r="EC95" s="221"/>
      <c r="ED95" s="221"/>
      <c r="EE95" s="221"/>
      <c r="EF95" s="221"/>
      <c r="EG95" s="221"/>
      <c r="EH95" s="221"/>
      <c r="EI95" s="221"/>
      <c r="EJ95" s="221"/>
      <c r="EK95" s="221"/>
      <c r="EL95" s="221"/>
      <c r="EM95" s="221"/>
      <c r="EN95" s="221"/>
      <c r="EO95" s="221"/>
      <c r="EP95" s="221"/>
      <c r="EQ95" s="221"/>
      <c r="ER95" s="221"/>
      <c r="ES95" s="221"/>
      <c r="ET95" s="221"/>
      <c r="EU95" s="221"/>
      <c r="EV95" s="221"/>
      <c r="EW95" s="221"/>
      <c r="EX95" s="221"/>
      <c r="EY95" s="221"/>
      <c r="EZ95" s="221"/>
      <c r="FA95" s="221"/>
      <c r="FB95" s="221"/>
    </row>
    <row r="96" spans="1:158" hidden="1" x14ac:dyDescent="0.25">
      <c r="D96" s="221"/>
      <c r="E96" s="221"/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1"/>
      <c r="AH96" s="221"/>
      <c r="AI96" s="221"/>
      <c r="AJ96" s="221"/>
      <c r="AK96" s="221"/>
      <c r="AL96" s="221"/>
      <c r="AM96" s="221"/>
      <c r="AN96" s="221"/>
      <c r="AO96" s="221"/>
      <c r="AP96" s="221"/>
      <c r="AQ96" s="221"/>
      <c r="AR96" s="221"/>
      <c r="AS96" s="221"/>
      <c r="AT96" s="221"/>
      <c r="AU96" s="221"/>
      <c r="AV96" s="221"/>
      <c r="AW96" s="221"/>
      <c r="AX96" s="221"/>
      <c r="AY96" s="221"/>
      <c r="AZ96" s="221"/>
      <c r="BA96" s="221"/>
      <c r="BB96" s="221"/>
      <c r="BC96" s="221"/>
      <c r="BD96" s="221"/>
      <c r="BE96" s="221"/>
      <c r="BF96" s="221"/>
      <c r="BG96" s="221"/>
      <c r="BH96" s="221"/>
      <c r="BI96" s="221"/>
      <c r="BJ96" s="221"/>
      <c r="BK96" s="221"/>
      <c r="BL96" s="221"/>
      <c r="BM96" s="221"/>
      <c r="BN96" s="221"/>
      <c r="BO96" s="221"/>
      <c r="BP96" s="221"/>
      <c r="BQ96" s="221"/>
      <c r="BR96" s="221"/>
      <c r="BS96" s="221"/>
      <c r="BT96" s="221"/>
      <c r="BU96" s="221"/>
      <c r="BV96" s="221"/>
      <c r="BW96" s="221"/>
      <c r="BX96" s="221"/>
      <c r="BY96" s="221"/>
      <c r="BZ96" s="221"/>
      <c r="CA96" s="221"/>
      <c r="CB96" s="221"/>
      <c r="CC96" s="221"/>
      <c r="CD96" s="221"/>
      <c r="CE96" s="221"/>
      <c r="CF96" s="221"/>
      <c r="CG96" s="221"/>
      <c r="CH96" s="221"/>
      <c r="CI96" s="221"/>
      <c r="CJ96" s="221"/>
      <c r="CK96" s="221"/>
      <c r="CL96" s="221"/>
      <c r="CM96" s="221"/>
      <c r="CN96" s="221"/>
      <c r="CO96" s="221"/>
      <c r="CP96" s="221"/>
      <c r="CQ96" s="221"/>
      <c r="CR96" s="221"/>
      <c r="CS96" s="221"/>
      <c r="CT96" s="221"/>
      <c r="CU96" s="221"/>
      <c r="CV96" s="221"/>
      <c r="CW96" s="221"/>
      <c r="CX96" s="221"/>
      <c r="CY96" s="221"/>
      <c r="CZ96" s="221"/>
      <c r="DA96" s="221"/>
      <c r="DB96" s="221"/>
      <c r="DC96" s="221"/>
      <c r="DD96" s="221"/>
      <c r="DE96" s="221"/>
      <c r="DF96" s="221"/>
      <c r="DG96" s="221"/>
      <c r="DH96" s="221"/>
      <c r="DI96" s="221"/>
      <c r="DJ96" s="221"/>
      <c r="DK96" s="221"/>
      <c r="DL96" s="221"/>
      <c r="DM96" s="221"/>
      <c r="DN96" s="221"/>
      <c r="DO96" s="221"/>
      <c r="DP96" s="221"/>
      <c r="DQ96" s="221"/>
      <c r="DR96" s="221"/>
      <c r="DS96" s="221"/>
      <c r="DT96" s="221"/>
      <c r="DU96" s="221"/>
      <c r="DV96" s="221"/>
      <c r="DW96" s="221"/>
      <c r="DX96" s="221"/>
      <c r="DY96" s="221"/>
      <c r="DZ96" s="221"/>
      <c r="EA96" s="221"/>
      <c r="EB96" s="221"/>
      <c r="EC96" s="221"/>
      <c r="ED96" s="221"/>
      <c r="EE96" s="221"/>
      <c r="EF96" s="221"/>
      <c r="EG96" s="221"/>
      <c r="EH96" s="221"/>
      <c r="EI96" s="221"/>
      <c r="EJ96" s="221"/>
      <c r="EK96" s="221"/>
      <c r="EL96" s="221"/>
      <c r="EM96" s="221"/>
      <c r="EN96" s="221"/>
      <c r="EO96" s="221"/>
      <c r="EP96" s="221"/>
      <c r="EQ96" s="221"/>
      <c r="ER96" s="221"/>
      <c r="ES96" s="221"/>
      <c r="ET96" s="221"/>
      <c r="EU96" s="221"/>
      <c r="EV96" s="221"/>
      <c r="EW96" s="221"/>
      <c r="EX96" s="221"/>
      <c r="EY96" s="221"/>
      <c r="EZ96" s="221"/>
      <c r="FA96" s="221"/>
      <c r="FB96" s="221"/>
    </row>
    <row r="97" spans="4:158" hidden="1" x14ac:dyDescent="0.25"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1"/>
      <c r="AH97" s="221"/>
      <c r="AI97" s="221"/>
      <c r="AJ97" s="221"/>
      <c r="AK97" s="221"/>
      <c r="AL97" s="221"/>
      <c r="AM97" s="221"/>
      <c r="AN97" s="221"/>
      <c r="AO97" s="221"/>
      <c r="AP97" s="221"/>
      <c r="AQ97" s="221"/>
      <c r="AR97" s="221"/>
      <c r="AS97" s="221"/>
      <c r="AT97" s="221"/>
      <c r="AU97" s="221"/>
      <c r="AV97" s="221"/>
      <c r="AW97" s="221"/>
      <c r="AX97" s="221"/>
      <c r="AY97" s="221"/>
      <c r="AZ97" s="221"/>
      <c r="BA97" s="221"/>
      <c r="BB97" s="221"/>
      <c r="BC97" s="221"/>
      <c r="BD97" s="221"/>
      <c r="BE97" s="221"/>
      <c r="BF97" s="221"/>
      <c r="BG97" s="221"/>
      <c r="BH97" s="221"/>
      <c r="BI97" s="221"/>
      <c r="BJ97" s="221"/>
      <c r="BK97" s="221"/>
      <c r="BL97" s="221"/>
      <c r="BM97" s="221"/>
      <c r="BN97" s="221"/>
      <c r="BO97" s="221"/>
      <c r="BP97" s="221"/>
      <c r="BQ97" s="221"/>
      <c r="BR97" s="221"/>
      <c r="BS97" s="221"/>
      <c r="BT97" s="221"/>
      <c r="BU97" s="221"/>
      <c r="BV97" s="221"/>
      <c r="BW97" s="221"/>
      <c r="BX97" s="221"/>
      <c r="BY97" s="221"/>
      <c r="BZ97" s="221"/>
      <c r="CA97" s="221"/>
      <c r="CB97" s="221"/>
      <c r="CC97" s="221"/>
      <c r="CD97" s="221"/>
      <c r="CE97" s="221"/>
      <c r="CF97" s="221"/>
      <c r="CG97" s="221"/>
      <c r="CH97" s="221"/>
      <c r="CI97" s="221"/>
      <c r="CJ97" s="221"/>
      <c r="CK97" s="221"/>
      <c r="CL97" s="221"/>
      <c r="CM97" s="221"/>
      <c r="CN97" s="221"/>
      <c r="CO97" s="221"/>
      <c r="CP97" s="221"/>
      <c r="CQ97" s="221"/>
      <c r="CR97" s="221"/>
      <c r="CS97" s="221"/>
      <c r="CT97" s="221"/>
      <c r="CU97" s="221"/>
      <c r="CV97" s="221"/>
      <c r="CW97" s="221"/>
      <c r="CX97" s="221"/>
      <c r="CY97" s="221"/>
      <c r="CZ97" s="221"/>
      <c r="DA97" s="221"/>
      <c r="DB97" s="221"/>
      <c r="DC97" s="221"/>
      <c r="DD97" s="221"/>
      <c r="DE97" s="221"/>
      <c r="DF97" s="221"/>
      <c r="DG97" s="221"/>
      <c r="DH97" s="221"/>
      <c r="DI97" s="221"/>
      <c r="DJ97" s="221"/>
      <c r="DK97" s="221"/>
      <c r="DL97" s="221"/>
      <c r="DM97" s="221"/>
      <c r="DN97" s="221"/>
      <c r="DO97" s="221"/>
      <c r="DP97" s="221"/>
      <c r="DQ97" s="221"/>
      <c r="DR97" s="221"/>
      <c r="DS97" s="221"/>
      <c r="DT97" s="221"/>
      <c r="DU97" s="221"/>
      <c r="DV97" s="221"/>
      <c r="DW97" s="221"/>
      <c r="DX97" s="221"/>
      <c r="DY97" s="221"/>
      <c r="DZ97" s="221"/>
      <c r="EA97" s="221"/>
      <c r="EB97" s="221"/>
      <c r="EC97" s="221"/>
      <c r="ED97" s="221"/>
      <c r="EE97" s="221"/>
      <c r="EF97" s="221"/>
      <c r="EG97" s="221"/>
      <c r="EH97" s="221"/>
      <c r="EI97" s="221"/>
      <c r="EJ97" s="221"/>
      <c r="EK97" s="221"/>
      <c r="EL97" s="221"/>
      <c r="EM97" s="221"/>
      <c r="EN97" s="221"/>
      <c r="EO97" s="221"/>
      <c r="EP97" s="221"/>
      <c r="EQ97" s="221"/>
      <c r="ER97" s="221"/>
      <c r="ES97" s="221"/>
      <c r="ET97" s="221"/>
      <c r="EU97" s="221"/>
      <c r="EV97" s="221"/>
      <c r="EW97" s="221"/>
      <c r="EX97" s="221"/>
      <c r="EY97" s="221"/>
      <c r="EZ97" s="221"/>
      <c r="FA97" s="221"/>
      <c r="FB97" s="221"/>
    </row>
    <row r="98" spans="4:158" hidden="1" x14ac:dyDescent="0.25">
      <c r="D98" s="221"/>
      <c r="E98" s="221"/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1"/>
      <c r="AH98" s="221"/>
      <c r="AI98" s="221"/>
      <c r="AJ98" s="221"/>
      <c r="AK98" s="221"/>
      <c r="AL98" s="221"/>
      <c r="AM98" s="221"/>
      <c r="AN98" s="221"/>
      <c r="AO98" s="221"/>
      <c r="AP98" s="221"/>
      <c r="AQ98" s="221"/>
      <c r="AR98" s="221"/>
      <c r="AS98" s="221"/>
      <c r="AT98" s="221"/>
      <c r="AU98" s="221"/>
      <c r="AV98" s="221"/>
      <c r="AW98" s="221"/>
      <c r="AX98" s="221"/>
      <c r="AY98" s="221"/>
      <c r="AZ98" s="221"/>
      <c r="BA98" s="221"/>
      <c r="BB98" s="221"/>
      <c r="BC98" s="221"/>
      <c r="BD98" s="221"/>
      <c r="BE98" s="221"/>
      <c r="BF98" s="221"/>
      <c r="BG98" s="221"/>
      <c r="BH98" s="221"/>
      <c r="BI98" s="221"/>
      <c r="BJ98" s="221"/>
      <c r="BK98" s="221"/>
      <c r="BL98" s="221"/>
      <c r="BM98" s="221"/>
      <c r="BN98" s="221"/>
      <c r="BO98" s="221"/>
      <c r="BP98" s="221"/>
      <c r="BQ98" s="221"/>
      <c r="BR98" s="221"/>
      <c r="BS98" s="221"/>
      <c r="BT98" s="221"/>
      <c r="BU98" s="221"/>
      <c r="BV98" s="221"/>
      <c r="BW98" s="221"/>
      <c r="BX98" s="221"/>
      <c r="BY98" s="221"/>
      <c r="BZ98" s="221"/>
      <c r="CA98" s="221"/>
      <c r="CB98" s="221"/>
      <c r="CC98" s="221"/>
      <c r="CD98" s="221"/>
      <c r="CE98" s="221"/>
      <c r="CF98" s="221"/>
      <c r="CG98" s="221"/>
      <c r="CH98" s="221"/>
      <c r="CI98" s="221"/>
      <c r="CJ98" s="221"/>
      <c r="CK98" s="221"/>
      <c r="CL98" s="221"/>
      <c r="CM98" s="221"/>
      <c r="CN98" s="221"/>
      <c r="CO98" s="221"/>
      <c r="CP98" s="221"/>
      <c r="CQ98" s="221"/>
      <c r="CR98" s="221"/>
      <c r="CS98" s="221"/>
      <c r="CT98" s="221"/>
      <c r="CU98" s="221"/>
      <c r="CV98" s="221"/>
      <c r="CW98" s="221"/>
      <c r="CX98" s="221"/>
      <c r="CY98" s="221"/>
      <c r="CZ98" s="221"/>
      <c r="DA98" s="221"/>
      <c r="DB98" s="221"/>
      <c r="DC98" s="221"/>
      <c r="DD98" s="221"/>
      <c r="DE98" s="221"/>
      <c r="DF98" s="221"/>
      <c r="DG98" s="221"/>
      <c r="DH98" s="221"/>
      <c r="DI98" s="221"/>
      <c r="DJ98" s="221"/>
      <c r="DK98" s="221"/>
      <c r="DL98" s="221"/>
      <c r="DM98" s="221"/>
      <c r="DN98" s="221"/>
      <c r="DO98" s="221"/>
      <c r="DP98" s="221"/>
      <c r="DQ98" s="221"/>
      <c r="DR98" s="221"/>
      <c r="DS98" s="221"/>
      <c r="DT98" s="221"/>
      <c r="DU98" s="221"/>
      <c r="DV98" s="221"/>
      <c r="DW98" s="221"/>
      <c r="DX98" s="221"/>
      <c r="DY98" s="221"/>
      <c r="DZ98" s="221"/>
      <c r="EA98" s="221"/>
      <c r="EB98" s="221"/>
      <c r="EC98" s="221"/>
      <c r="ED98" s="221"/>
      <c r="EE98" s="221"/>
      <c r="EF98" s="221"/>
      <c r="EG98" s="221"/>
      <c r="EH98" s="221"/>
      <c r="EI98" s="221"/>
      <c r="EJ98" s="221"/>
      <c r="EK98" s="221"/>
      <c r="EL98" s="221"/>
      <c r="EM98" s="221"/>
      <c r="EN98" s="221"/>
      <c r="EO98" s="221"/>
      <c r="EP98" s="221"/>
      <c r="EQ98" s="221"/>
      <c r="ER98" s="221"/>
      <c r="ES98" s="221"/>
      <c r="ET98" s="221"/>
      <c r="EU98" s="221"/>
      <c r="EV98" s="221"/>
      <c r="EW98" s="221"/>
      <c r="EX98" s="221"/>
      <c r="EY98" s="221"/>
      <c r="EZ98" s="221"/>
      <c r="FA98" s="221"/>
      <c r="FB98" s="221"/>
    </row>
    <row r="99" spans="4:158" hidden="1" x14ac:dyDescent="0.25">
      <c r="D99" s="221"/>
      <c r="E99" s="221"/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1"/>
      <c r="AH99" s="221"/>
      <c r="AI99" s="221"/>
      <c r="AJ99" s="221"/>
      <c r="AK99" s="221"/>
      <c r="AL99" s="221"/>
      <c r="AM99" s="221"/>
      <c r="AN99" s="221"/>
      <c r="AO99" s="221"/>
      <c r="AP99" s="221"/>
      <c r="AQ99" s="221"/>
      <c r="AR99" s="221"/>
      <c r="AS99" s="221"/>
      <c r="AT99" s="221"/>
      <c r="AU99" s="221"/>
      <c r="AV99" s="221"/>
      <c r="AW99" s="221"/>
      <c r="AX99" s="221"/>
      <c r="AY99" s="221"/>
      <c r="AZ99" s="221"/>
      <c r="BA99" s="221"/>
      <c r="BB99" s="221"/>
      <c r="BC99" s="221"/>
      <c r="BD99" s="221"/>
      <c r="BE99" s="221"/>
      <c r="BF99" s="221"/>
      <c r="BG99" s="221"/>
      <c r="BH99" s="221"/>
      <c r="BI99" s="221"/>
      <c r="BJ99" s="221"/>
      <c r="BK99" s="221"/>
      <c r="BL99" s="221"/>
      <c r="BM99" s="221"/>
      <c r="BN99" s="221"/>
      <c r="BO99" s="221"/>
      <c r="BP99" s="221"/>
      <c r="BQ99" s="221"/>
      <c r="BR99" s="221"/>
      <c r="BS99" s="221"/>
      <c r="BT99" s="221"/>
      <c r="BU99" s="221"/>
      <c r="BV99" s="221"/>
      <c r="BW99" s="221"/>
      <c r="BX99" s="221"/>
      <c r="BY99" s="221"/>
      <c r="BZ99" s="221"/>
      <c r="CA99" s="221"/>
      <c r="CB99" s="221"/>
      <c r="CC99" s="221"/>
      <c r="CD99" s="221"/>
      <c r="CE99" s="221"/>
      <c r="CF99" s="221"/>
      <c r="CG99" s="221"/>
      <c r="CH99" s="221"/>
      <c r="CI99" s="221"/>
      <c r="CJ99" s="221"/>
      <c r="CK99" s="221"/>
      <c r="CL99" s="221"/>
      <c r="CM99" s="221"/>
      <c r="CN99" s="221"/>
      <c r="CO99" s="221"/>
      <c r="CP99" s="221"/>
      <c r="CQ99" s="221"/>
      <c r="CR99" s="221"/>
      <c r="CS99" s="221"/>
      <c r="CT99" s="221"/>
      <c r="CU99" s="221"/>
      <c r="CV99" s="221"/>
      <c r="CW99" s="221"/>
      <c r="CX99" s="221"/>
      <c r="CY99" s="221"/>
      <c r="CZ99" s="221"/>
      <c r="DA99" s="221"/>
      <c r="DB99" s="221"/>
      <c r="DC99" s="221"/>
      <c r="DD99" s="221"/>
      <c r="DE99" s="221"/>
      <c r="DF99" s="221"/>
      <c r="DG99" s="221"/>
      <c r="DH99" s="221"/>
      <c r="DI99" s="221"/>
      <c r="DJ99" s="221"/>
      <c r="DK99" s="221"/>
      <c r="DL99" s="221"/>
      <c r="DM99" s="221"/>
      <c r="DN99" s="221"/>
      <c r="DO99" s="221"/>
      <c r="DP99" s="221"/>
      <c r="DQ99" s="221"/>
      <c r="DR99" s="221"/>
      <c r="DS99" s="221"/>
      <c r="DT99" s="221"/>
      <c r="DU99" s="221"/>
      <c r="DV99" s="221"/>
      <c r="DW99" s="221"/>
      <c r="DX99" s="221"/>
      <c r="DY99" s="221"/>
      <c r="DZ99" s="221"/>
      <c r="EA99" s="221"/>
      <c r="EB99" s="221"/>
      <c r="EC99" s="221"/>
      <c r="ED99" s="221"/>
      <c r="EE99" s="221"/>
      <c r="EF99" s="221"/>
      <c r="EG99" s="221"/>
      <c r="EH99" s="221"/>
      <c r="EI99" s="221"/>
      <c r="EJ99" s="221"/>
      <c r="EK99" s="221"/>
      <c r="EL99" s="221"/>
      <c r="EM99" s="221"/>
      <c r="EN99" s="221"/>
      <c r="EO99" s="221"/>
      <c r="EP99" s="221"/>
      <c r="EQ99" s="221"/>
      <c r="ER99" s="221"/>
      <c r="ES99" s="221"/>
      <c r="ET99" s="221"/>
      <c r="EU99" s="221"/>
      <c r="EV99" s="221"/>
      <c r="EW99" s="221"/>
      <c r="EX99" s="221"/>
      <c r="EY99" s="221"/>
      <c r="EZ99" s="221"/>
      <c r="FA99" s="221"/>
      <c r="FB99" s="221"/>
    </row>
    <row r="100" spans="4:158" hidden="1" x14ac:dyDescent="0.25">
      <c r="D100" s="221"/>
      <c r="E100" s="221"/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  <c r="AA100" s="221"/>
      <c r="AB100" s="221"/>
      <c r="AC100" s="221"/>
      <c r="AD100" s="221"/>
      <c r="AE100" s="221"/>
      <c r="AF100" s="221"/>
      <c r="AG100" s="221"/>
      <c r="AH100" s="221"/>
      <c r="AI100" s="221"/>
      <c r="AJ100" s="221"/>
      <c r="AK100" s="221"/>
      <c r="AL100" s="221"/>
      <c r="AM100" s="221"/>
      <c r="AN100" s="221"/>
      <c r="AO100" s="221"/>
      <c r="AP100" s="221"/>
      <c r="AQ100" s="221"/>
      <c r="AR100" s="221"/>
      <c r="AS100" s="221"/>
      <c r="AT100" s="221"/>
      <c r="AU100" s="221"/>
      <c r="AV100" s="221"/>
      <c r="AW100" s="221"/>
      <c r="AX100" s="221"/>
      <c r="AY100" s="221"/>
      <c r="AZ100" s="221"/>
      <c r="BA100" s="221"/>
      <c r="BB100" s="221"/>
      <c r="BC100" s="221"/>
      <c r="BD100" s="221"/>
      <c r="BE100" s="221"/>
      <c r="BF100" s="221"/>
      <c r="BG100" s="221"/>
      <c r="BH100" s="221"/>
      <c r="BI100" s="221"/>
      <c r="BJ100" s="221"/>
      <c r="BK100" s="221"/>
      <c r="BL100" s="221"/>
      <c r="BM100" s="221"/>
      <c r="BN100" s="221"/>
      <c r="BO100" s="221"/>
      <c r="BP100" s="221"/>
      <c r="BQ100" s="221"/>
      <c r="BR100" s="221"/>
      <c r="BS100" s="221"/>
      <c r="BT100" s="221"/>
      <c r="BU100" s="221"/>
      <c r="BV100" s="221"/>
      <c r="BW100" s="221"/>
      <c r="BX100" s="221"/>
      <c r="BY100" s="221"/>
      <c r="BZ100" s="221"/>
      <c r="CA100" s="221"/>
      <c r="CB100" s="221"/>
      <c r="CC100" s="221"/>
      <c r="CD100" s="221"/>
      <c r="CE100" s="221"/>
      <c r="CF100" s="221"/>
      <c r="CG100" s="221"/>
      <c r="CH100" s="221"/>
      <c r="CI100" s="221"/>
      <c r="CJ100" s="221"/>
      <c r="CK100" s="221"/>
      <c r="CL100" s="221"/>
      <c r="CM100" s="221"/>
      <c r="CN100" s="221"/>
      <c r="CO100" s="221"/>
      <c r="CP100" s="221"/>
      <c r="CQ100" s="221"/>
      <c r="CR100" s="221"/>
      <c r="CS100" s="221"/>
      <c r="CT100" s="221"/>
      <c r="CU100" s="221"/>
      <c r="CV100" s="221"/>
      <c r="CW100" s="221"/>
      <c r="CX100" s="221"/>
      <c r="CY100" s="221"/>
      <c r="CZ100" s="221"/>
      <c r="DA100" s="221"/>
      <c r="DB100" s="221"/>
      <c r="DC100" s="221"/>
      <c r="DD100" s="221"/>
      <c r="DE100" s="221"/>
      <c r="DF100" s="221"/>
      <c r="DG100" s="221"/>
      <c r="DH100" s="221"/>
      <c r="DI100" s="221"/>
      <c r="DJ100" s="221"/>
      <c r="DK100" s="221"/>
      <c r="DL100" s="221"/>
      <c r="DM100" s="221"/>
      <c r="DN100" s="221"/>
      <c r="DO100" s="221"/>
      <c r="DP100" s="221"/>
      <c r="DQ100" s="221"/>
      <c r="DR100" s="221"/>
      <c r="DS100" s="221"/>
      <c r="DT100" s="221"/>
      <c r="DU100" s="221"/>
      <c r="DV100" s="221"/>
      <c r="DW100" s="221"/>
      <c r="DX100" s="221"/>
      <c r="DY100" s="221"/>
      <c r="DZ100" s="221"/>
      <c r="EA100" s="221"/>
      <c r="EB100" s="221"/>
      <c r="EC100" s="221"/>
      <c r="ED100" s="221"/>
      <c r="EE100" s="221"/>
      <c r="EF100" s="221"/>
      <c r="EG100" s="221"/>
      <c r="EH100" s="221"/>
      <c r="EI100" s="221"/>
      <c r="EJ100" s="221"/>
      <c r="EK100" s="221"/>
      <c r="EL100" s="221"/>
      <c r="EM100" s="221"/>
      <c r="EN100" s="221"/>
      <c r="EO100" s="221"/>
      <c r="EP100" s="221"/>
      <c r="EQ100" s="221"/>
      <c r="ER100" s="221"/>
      <c r="ES100" s="221"/>
      <c r="ET100" s="221"/>
      <c r="EU100" s="221"/>
      <c r="EV100" s="221"/>
      <c r="EW100" s="221"/>
      <c r="EX100" s="221"/>
      <c r="EY100" s="221"/>
      <c r="EZ100" s="221"/>
      <c r="FA100" s="221"/>
      <c r="FB100" s="221"/>
    </row>
    <row r="101" spans="4:158" hidden="1" x14ac:dyDescent="0.25">
      <c r="D101" s="221"/>
      <c r="E101" s="221"/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21"/>
      <c r="AH101" s="221"/>
      <c r="AI101" s="221"/>
      <c r="AJ101" s="221"/>
      <c r="AK101" s="221"/>
      <c r="AL101" s="221"/>
      <c r="AM101" s="221"/>
      <c r="AN101" s="221"/>
      <c r="AO101" s="221"/>
      <c r="AP101" s="221"/>
      <c r="AQ101" s="221"/>
      <c r="AR101" s="221"/>
      <c r="AS101" s="221"/>
      <c r="AT101" s="221"/>
      <c r="AU101" s="221"/>
      <c r="AV101" s="221"/>
      <c r="AW101" s="221"/>
      <c r="AX101" s="221"/>
      <c r="AY101" s="221"/>
      <c r="AZ101" s="221"/>
      <c r="BA101" s="221"/>
      <c r="BB101" s="221"/>
      <c r="BC101" s="221"/>
      <c r="BD101" s="221"/>
      <c r="BE101" s="221"/>
      <c r="BF101" s="221"/>
      <c r="BG101" s="221"/>
      <c r="BH101" s="221"/>
      <c r="BI101" s="221"/>
      <c r="BJ101" s="221"/>
      <c r="BK101" s="221"/>
      <c r="BL101" s="221"/>
      <c r="BM101" s="221"/>
      <c r="BN101" s="221"/>
      <c r="BO101" s="221"/>
      <c r="BP101" s="221"/>
      <c r="BQ101" s="221"/>
      <c r="BR101" s="221"/>
      <c r="BS101" s="221"/>
      <c r="BT101" s="221"/>
      <c r="BU101" s="221"/>
      <c r="BV101" s="221"/>
      <c r="BW101" s="221"/>
      <c r="BX101" s="221"/>
      <c r="BY101" s="221"/>
      <c r="BZ101" s="221"/>
      <c r="CA101" s="221"/>
      <c r="CB101" s="221"/>
      <c r="CC101" s="221"/>
      <c r="CD101" s="221"/>
      <c r="CE101" s="221"/>
      <c r="CF101" s="221"/>
      <c r="CG101" s="221"/>
      <c r="CH101" s="221"/>
      <c r="CI101" s="221"/>
      <c r="CJ101" s="221"/>
      <c r="CK101" s="221"/>
      <c r="CL101" s="221"/>
      <c r="CM101" s="221"/>
      <c r="CN101" s="221"/>
      <c r="CO101" s="221"/>
      <c r="CP101" s="221"/>
      <c r="CQ101" s="221"/>
      <c r="CR101" s="221"/>
      <c r="CS101" s="221"/>
      <c r="CT101" s="221"/>
      <c r="CU101" s="221"/>
      <c r="CV101" s="221"/>
      <c r="CW101" s="221"/>
      <c r="CX101" s="221"/>
      <c r="CY101" s="221"/>
      <c r="CZ101" s="221"/>
      <c r="DA101" s="221"/>
      <c r="DB101" s="221"/>
      <c r="DC101" s="221"/>
      <c r="DD101" s="221"/>
      <c r="DE101" s="221"/>
      <c r="DF101" s="221"/>
      <c r="DG101" s="221"/>
      <c r="DH101" s="221"/>
      <c r="DI101" s="221"/>
      <c r="DJ101" s="221"/>
      <c r="DK101" s="221"/>
      <c r="DL101" s="221"/>
      <c r="DM101" s="221"/>
      <c r="DN101" s="221"/>
      <c r="DO101" s="221"/>
      <c r="DP101" s="221"/>
      <c r="DQ101" s="221"/>
      <c r="DR101" s="221"/>
      <c r="DS101" s="221"/>
      <c r="DT101" s="221"/>
      <c r="DU101" s="221"/>
      <c r="DV101" s="221"/>
      <c r="DW101" s="221"/>
      <c r="DX101" s="221"/>
      <c r="DY101" s="221"/>
      <c r="DZ101" s="221"/>
      <c r="EA101" s="221"/>
      <c r="EB101" s="221"/>
      <c r="EC101" s="221"/>
      <c r="ED101" s="221"/>
      <c r="EE101" s="221"/>
      <c r="EF101" s="221"/>
      <c r="EG101" s="221"/>
      <c r="EH101" s="221"/>
      <c r="EI101" s="221"/>
      <c r="EJ101" s="221"/>
      <c r="EK101" s="221"/>
      <c r="EL101" s="221"/>
      <c r="EM101" s="221"/>
      <c r="EN101" s="221"/>
      <c r="EO101" s="221"/>
      <c r="EP101" s="221"/>
      <c r="EQ101" s="221"/>
      <c r="ER101" s="221"/>
      <c r="ES101" s="221"/>
      <c r="ET101" s="221"/>
      <c r="EU101" s="221"/>
      <c r="EV101" s="221"/>
      <c r="EW101" s="221"/>
      <c r="EX101" s="221"/>
      <c r="EY101" s="221"/>
      <c r="EZ101" s="221"/>
      <c r="FA101" s="221"/>
      <c r="FB101" s="221"/>
    </row>
    <row r="102" spans="4:158" hidden="1" x14ac:dyDescent="0.25">
      <c r="D102" s="221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221"/>
      <c r="AH102" s="221"/>
      <c r="AI102" s="221"/>
      <c r="AJ102" s="221"/>
      <c r="AK102" s="221"/>
      <c r="AL102" s="221"/>
      <c r="AM102" s="221"/>
      <c r="AN102" s="221"/>
      <c r="AO102" s="221"/>
      <c r="AP102" s="221"/>
      <c r="AQ102" s="221"/>
      <c r="AR102" s="221"/>
      <c r="AS102" s="221"/>
      <c r="AT102" s="221"/>
      <c r="AU102" s="221"/>
      <c r="AV102" s="221"/>
      <c r="AW102" s="221"/>
      <c r="AX102" s="221"/>
      <c r="AY102" s="221"/>
      <c r="AZ102" s="221"/>
      <c r="BA102" s="221"/>
      <c r="BB102" s="221"/>
      <c r="BC102" s="221"/>
      <c r="BD102" s="221"/>
      <c r="BE102" s="221"/>
      <c r="BF102" s="221"/>
      <c r="BG102" s="221"/>
      <c r="BH102" s="221"/>
      <c r="BI102" s="221"/>
      <c r="BJ102" s="221"/>
      <c r="BK102" s="221"/>
      <c r="BL102" s="221"/>
      <c r="BM102" s="221"/>
      <c r="BN102" s="221"/>
      <c r="BO102" s="221"/>
      <c r="BP102" s="221"/>
      <c r="BQ102" s="221"/>
      <c r="BR102" s="221"/>
      <c r="BS102" s="221"/>
      <c r="BT102" s="221"/>
      <c r="BU102" s="221"/>
      <c r="BV102" s="221"/>
      <c r="BW102" s="221"/>
      <c r="BX102" s="221"/>
      <c r="BY102" s="221"/>
      <c r="BZ102" s="221"/>
      <c r="CA102" s="221"/>
      <c r="CB102" s="221"/>
      <c r="CC102" s="221"/>
      <c r="CD102" s="221"/>
      <c r="CE102" s="221"/>
      <c r="CF102" s="221"/>
      <c r="CG102" s="221"/>
      <c r="CH102" s="221"/>
      <c r="CI102" s="221"/>
      <c r="CJ102" s="221"/>
      <c r="CK102" s="221"/>
      <c r="CL102" s="221"/>
      <c r="CM102" s="221"/>
      <c r="CN102" s="221"/>
      <c r="CO102" s="221"/>
      <c r="CP102" s="221"/>
      <c r="CQ102" s="221"/>
      <c r="CR102" s="221"/>
      <c r="CS102" s="221"/>
      <c r="CT102" s="221"/>
      <c r="CU102" s="221"/>
      <c r="CV102" s="221"/>
      <c r="CW102" s="221"/>
      <c r="CX102" s="221"/>
      <c r="CY102" s="221"/>
      <c r="CZ102" s="221"/>
      <c r="DA102" s="221"/>
      <c r="DB102" s="221"/>
      <c r="DC102" s="221"/>
      <c r="DD102" s="221"/>
      <c r="DE102" s="221"/>
      <c r="DF102" s="221"/>
      <c r="DG102" s="221"/>
      <c r="DH102" s="221"/>
      <c r="DI102" s="221"/>
      <c r="DJ102" s="221"/>
      <c r="DK102" s="221"/>
      <c r="DL102" s="221"/>
      <c r="DM102" s="221"/>
      <c r="DN102" s="221"/>
      <c r="DO102" s="221"/>
      <c r="DP102" s="221"/>
      <c r="DQ102" s="221"/>
      <c r="DR102" s="221"/>
      <c r="DS102" s="221"/>
      <c r="DT102" s="221"/>
      <c r="DU102" s="221"/>
      <c r="DV102" s="221"/>
      <c r="DW102" s="221"/>
      <c r="DX102" s="221"/>
      <c r="DY102" s="221"/>
      <c r="DZ102" s="221"/>
      <c r="EA102" s="221"/>
      <c r="EB102" s="221"/>
      <c r="EC102" s="221"/>
      <c r="ED102" s="221"/>
      <c r="EE102" s="221"/>
      <c r="EF102" s="221"/>
      <c r="EG102" s="221"/>
      <c r="EH102" s="221"/>
      <c r="EI102" s="221"/>
      <c r="EJ102" s="221"/>
      <c r="EK102" s="221"/>
      <c r="EL102" s="221"/>
      <c r="EM102" s="221"/>
      <c r="EN102" s="221"/>
      <c r="EO102" s="221"/>
      <c r="EP102" s="221"/>
      <c r="EQ102" s="221"/>
      <c r="ER102" s="221"/>
      <c r="ES102" s="221"/>
      <c r="ET102" s="221"/>
      <c r="EU102" s="221"/>
      <c r="EV102" s="221"/>
      <c r="EW102" s="221"/>
      <c r="EX102" s="221"/>
      <c r="EY102" s="221"/>
      <c r="EZ102" s="221"/>
      <c r="FA102" s="221"/>
      <c r="FB102" s="221"/>
    </row>
    <row r="103" spans="4:158" hidden="1" x14ac:dyDescent="0.25">
      <c r="D103" s="221"/>
      <c r="E103" s="221"/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21"/>
      <c r="AH103" s="221"/>
      <c r="AI103" s="221"/>
      <c r="AJ103" s="221"/>
      <c r="AK103" s="221"/>
      <c r="AL103" s="221"/>
      <c r="AM103" s="221"/>
      <c r="AN103" s="221"/>
      <c r="AO103" s="221"/>
      <c r="AP103" s="221"/>
      <c r="AQ103" s="221"/>
      <c r="AR103" s="221"/>
      <c r="AS103" s="221"/>
      <c r="AT103" s="221"/>
      <c r="AU103" s="221"/>
      <c r="AV103" s="221"/>
      <c r="AW103" s="221"/>
      <c r="AX103" s="221"/>
      <c r="AY103" s="221"/>
      <c r="AZ103" s="221"/>
      <c r="BA103" s="221"/>
      <c r="BB103" s="221"/>
      <c r="BC103" s="221"/>
      <c r="BD103" s="221"/>
      <c r="BE103" s="221"/>
      <c r="BF103" s="221"/>
      <c r="BG103" s="221"/>
      <c r="BH103" s="221"/>
      <c r="BI103" s="221"/>
      <c r="BJ103" s="221"/>
      <c r="BK103" s="221"/>
      <c r="BL103" s="221"/>
      <c r="BM103" s="221"/>
      <c r="BN103" s="221"/>
      <c r="BO103" s="221"/>
      <c r="BP103" s="221"/>
      <c r="BQ103" s="221"/>
      <c r="BR103" s="221"/>
      <c r="BS103" s="221"/>
      <c r="BT103" s="221"/>
      <c r="BU103" s="221"/>
      <c r="BV103" s="221"/>
      <c r="BW103" s="221"/>
      <c r="BX103" s="221"/>
      <c r="BY103" s="221"/>
      <c r="BZ103" s="221"/>
      <c r="CA103" s="221"/>
      <c r="CB103" s="221"/>
      <c r="CC103" s="221"/>
      <c r="CD103" s="221"/>
      <c r="CE103" s="221"/>
      <c r="CF103" s="221"/>
      <c r="CG103" s="221"/>
      <c r="CH103" s="221"/>
      <c r="CI103" s="221"/>
      <c r="CJ103" s="221"/>
      <c r="CK103" s="221"/>
      <c r="CL103" s="221"/>
      <c r="CM103" s="221"/>
      <c r="CN103" s="221"/>
      <c r="CO103" s="221"/>
      <c r="CP103" s="221"/>
      <c r="CQ103" s="221"/>
      <c r="CR103" s="221"/>
      <c r="CS103" s="221"/>
      <c r="CT103" s="221"/>
      <c r="CU103" s="221"/>
      <c r="CV103" s="221"/>
      <c r="CW103" s="221"/>
      <c r="CX103" s="221"/>
      <c r="CY103" s="221"/>
      <c r="CZ103" s="221"/>
      <c r="DA103" s="221"/>
      <c r="DB103" s="221"/>
      <c r="DC103" s="221"/>
      <c r="DD103" s="221"/>
      <c r="DE103" s="221"/>
      <c r="DF103" s="221"/>
      <c r="DG103" s="221"/>
      <c r="DH103" s="221"/>
      <c r="DI103" s="221"/>
      <c r="DJ103" s="221"/>
      <c r="DK103" s="221"/>
      <c r="DL103" s="221"/>
      <c r="DM103" s="221"/>
      <c r="DN103" s="221"/>
      <c r="DO103" s="221"/>
      <c r="DP103" s="221"/>
      <c r="DQ103" s="221"/>
      <c r="DR103" s="221"/>
      <c r="DS103" s="221"/>
      <c r="DT103" s="221"/>
      <c r="DU103" s="221"/>
      <c r="DV103" s="221"/>
      <c r="DW103" s="221"/>
      <c r="DX103" s="221"/>
      <c r="DY103" s="221"/>
      <c r="DZ103" s="221"/>
      <c r="EA103" s="221"/>
      <c r="EB103" s="221"/>
      <c r="EC103" s="221"/>
      <c r="ED103" s="221"/>
      <c r="EE103" s="221"/>
      <c r="EF103" s="221"/>
      <c r="EG103" s="221"/>
      <c r="EH103" s="221"/>
      <c r="EI103" s="221"/>
      <c r="EJ103" s="221"/>
      <c r="EK103" s="221"/>
      <c r="EL103" s="221"/>
      <c r="EM103" s="221"/>
      <c r="EN103" s="221"/>
      <c r="EO103" s="221"/>
      <c r="EP103" s="221"/>
      <c r="EQ103" s="221"/>
      <c r="ER103" s="221"/>
      <c r="ES103" s="221"/>
      <c r="ET103" s="221"/>
      <c r="EU103" s="221"/>
      <c r="EV103" s="221"/>
      <c r="EW103" s="221"/>
      <c r="EX103" s="221"/>
      <c r="EY103" s="221"/>
      <c r="EZ103" s="221"/>
      <c r="FA103" s="221"/>
      <c r="FB103" s="221"/>
    </row>
    <row r="104" spans="4:158" hidden="1" x14ac:dyDescent="0.25">
      <c r="D104" s="221"/>
      <c r="E104" s="221"/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21"/>
      <c r="Z104" s="221"/>
      <c r="AA104" s="221"/>
      <c r="AB104" s="221"/>
      <c r="AC104" s="221"/>
      <c r="AD104" s="221"/>
      <c r="AE104" s="221"/>
      <c r="AF104" s="221"/>
      <c r="AG104" s="221"/>
      <c r="AH104" s="221"/>
      <c r="AI104" s="221"/>
      <c r="AJ104" s="221"/>
      <c r="AK104" s="221"/>
      <c r="AL104" s="221"/>
      <c r="AM104" s="221"/>
      <c r="AN104" s="221"/>
      <c r="AO104" s="221"/>
      <c r="AP104" s="221"/>
      <c r="AQ104" s="221"/>
      <c r="AR104" s="221"/>
      <c r="AS104" s="221"/>
      <c r="AT104" s="221"/>
      <c r="AU104" s="221"/>
      <c r="AV104" s="221"/>
      <c r="AW104" s="221"/>
      <c r="AX104" s="221"/>
      <c r="AY104" s="221"/>
      <c r="AZ104" s="221"/>
      <c r="BA104" s="221"/>
      <c r="BB104" s="221"/>
      <c r="BC104" s="221"/>
      <c r="BD104" s="221"/>
      <c r="BE104" s="221"/>
      <c r="BF104" s="221"/>
      <c r="BG104" s="221"/>
      <c r="BH104" s="221"/>
      <c r="BI104" s="221"/>
      <c r="BJ104" s="221"/>
      <c r="BK104" s="221"/>
      <c r="BL104" s="221"/>
      <c r="BM104" s="221"/>
      <c r="BN104" s="221"/>
      <c r="BO104" s="221"/>
      <c r="BP104" s="221"/>
      <c r="BQ104" s="221"/>
      <c r="BR104" s="221"/>
      <c r="BS104" s="221"/>
      <c r="BT104" s="221"/>
      <c r="BU104" s="221"/>
      <c r="BV104" s="221"/>
      <c r="BW104" s="221"/>
      <c r="BX104" s="221"/>
      <c r="BY104" s="221"/>
      <c r="BZ104" s="221"/>
      <c r="CA104" s="221"/>
      <c r="CB104" s="221"/>
      <c r="CC104" s="221"/>
      <c r="CD104" s="221"/>
      <c r="CE104" s="221"/>
      <c r="CF104" s="221"/>
      <c r="CG104" s="221"/>
      <c r="CH104" s="221"/>
      <c r="CI104" s="221"/>
      <c r="CJ104" s="221"/>
      <c r="CK104" s="221"/>
      <c r="CL104" s="221"/>
      <c r="CM104" s="221"/>
      <c r="CN104" s="221"/>
      <c r="CO104" s="221"/>
      <c r="CP104" s="221"/>
      <c r="CQ104" s="221"/>
      <c r="CR104" s="221"/>
      <c r="CS104" s="221"/>
      <c r="CT104" s="221"/>
      <c r="CU104" s="221"/>
      <c r="CV104" s="221"/>
      <c r="CW104" s="221"/>
      <c r="CX104" s="221"/>
      <c r="CY104" s="221"/>
      <c r="CZ104" s="221"/>
      <c r="DA104" s="221"/>
      <c r="DB104" s="221"/>
      <c r="DC104" s="221"/>
      <c r="DD104" s="221"/>
      <c r="DE104" s="221"/>
      <c r="DF104" s="221"/>
      <c r="DG104" s="221"/>
      <c r="DH104" s="221"/>
      <c r="DI104" s="221"/>
      <c r="DJ104" s="221"/>
      <c r="DK104" s="221"/>
      <c r="DL104" s="221"/>
      <c r="DM104" s="221"/>
      <c r="DN104" s="221"/>
      <c r="DO104" s="221"/>
      <c r="DP104" s="221"/>
      <c r="DQ104" s="221"/>
      <c r="DR104" s="221"/>
      <c r="DS104" s="221"/>
      <c r="DT104" s="221"/>
      <c r="DU104" s="221"/>
      <c r="DV104" s="221"/>
      <c r="DW104" s="221"/>
      <c r="DX104" s="221"/>
      <c r="DY104" s="221"/>
      <c r="DZ104" s="221"/>
      <c r="EA104" s="221"/>
      <c r="EB104" s="221"/>
      <c r="EC104" s="221"/>
      <c r="ED104" s="221"/>
      <c r="EE104" s="221"/>
      <c r="EF104" s="221"/>
      <c r="EG104" s="221"/>
      <c r="EH104" s="221"/>
      <c r="EI104" s="221"/>
      <c r="EJ104" s="221"/>
      <c r="EK104" s="221"/>
      <c r="EL104" s="221"/>
      <c r="EM104" s="221"/>
      <c r="EN104" s="221"/>
      <c r="EO104" s="221"/>
      <c r="EP104" s="221"/>
      <c r="EQ104" s="221"/>
      <c r="ER104" s="221"/>
      <c r="ES104" s="221"/>
      <c r="ET104" s="221"/>
      <c r="EU104" s="221"/>
      <c r="EV104" s="221"/>
      <c r="EW104" s="221"/>
      <c r="EX104" s="221"/>
      <c r="EY104" s="221"/>
      <c r="EZ104" s="221"/>
      <c r="FA104" s="221"/>
      <c r="FB104" s="221"/>
    </row>
    <row r="105" spans="4:158" hidden="1" x14ac:dyDescent="0.25">
      <c r="D105" s="221"/>
      <c r="E105" s="221"/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21"/>
      <c r="Z105" s="221"/>
      <c r="AA105" s="221"/>
      <c r="AB105" s="221"/>
      <c r="AC105" s="221"/>
      <c r="AD105" s="221"/>
      <c r="AE105" s="221"/>
      <c r="AF105" s="221"/>
      <c r="AG105" s="221"/>
      <c r="AH105" s="221"/>
      <c r="AI105" s="221"/>
      <c r="AJ105" s="221"/>
      <c r="AK105" s="221"/>
      <c r="AL105" s="221"/>
      <c r="AM105" s="221"/>
      <c r="AN105" s="221"/>
      <c r="AO105" s="221"/>
      <c r="AP105" s="221"/>
      <c r="AQ105" s="221"/>
      <c r="AR105" s="221"/>
      <c r="AS105" s="221"/>
      <c r="AT105" s="221"/>
      <c r="AU105" s="221"/>
      <c r="AV105" s="221"/>
      <c r="AW105" s="221"/>
      <c r="AX105" s="221"/>
      <c r="AY105" s="221"/>
      <c r="AZ105" s="221"/>
      <c r="BA105" s="221"/>
      <c r="BB105" s="221"/>
      <c r="BC105" s="221"/>
      <c r="BD105" s="221"/>
      <c r="BE105" s="221"/>
      <c r="BF105" s="221"/>
      <c r="BG105" s="221"/>
      <c r="BH105" s="221"/>
      <c r="BI105" s="221"/>
      <c r="BJ105" s="221"/>
      <c r="BK105" s="221"/>
      <c r="BL105" s="221"/>
      <c r="BM105" s="221"/>
      <c r="BN105" s="221"/>
      <c r="BO105" s="221"/>
      <c r="BP105" s="221"/>
      <c r="BQ105" s="221"/>
      <c r="BR105" s="221"/>
      <c r="BS105" s="221"/>
      <c r="BT105" s="221"/>
      <c r="BU105" s="221"/>
      <c r="BV105" s="221"/>
      <c r="BW105" s="221"/>
      <c r="BX105" s="221"/>
      <c r="BY105" s="221"/>
      <c r="BZ105" s="221"/>
      <c r="CA105" s="221"/>
      <c r="CB105" s="221"/>
      <c r="CC105" s="221"/>
      <c r="CD105" s="221"/>
      <c r="CE105" s="221"/>
      <c r="CF105" s="221"/>
      <c r="CG105" s="221"/>
      <c r="CH105" s="221"/>
      <c r="CI105" s="221"/>
      <c r="CJ105" s="221"/>
      <c r="CK105" s="221"/>
      <c r="CL105" s="221"/>
      <c r="CM105" s="221"/>
      <c r="CN105" s="221"/>
      <c r="CO105" s="221"/>
      <c r="CP105" s="221"/>
      <c r="CQ105" s="221"/>
      <c r="CR105" s="221"/>
      <c r="CS105" s="221"/>
      <c r="CT105" s="221"/>
      <c r="CU105" s="221"/>
      <c r="CV105" s="221"/>
      <c r="CW105" s="221"/>
      <c r="CX105" s="221"/>
      <c r="CY105" s="221"/>
      <c r="CZ105" s="221"/>
      <c r="DA105" s="221"/>
      <c r="DB105" s="221"/>
      <c r="DC105" s="221"/>
      <c r="DD105" s="221"/>
      <c r="DE105" s="221"/>
      <c r="DF105" s="221"/>
      <c r="DG105" s="221"/>
      <c r="DH105" s="221"/>
      <c r="DI105" s="221"/>
      <c r="DJ105" s="221"/>
      <c r="DK105" s="221"/>
      <c r="DL105" s="221"/>
      <c r="DM105" s="221"/>
      <c r="DN105" s="221"/>
      <c r="DO105" s="221"/>
      <c r="DP105" s="221"/>
      <c r="DQ105" s="221"/>
      <c r="DR105" s="221"/>
      <c r="DS105" s="221"/>
      <c r="DT105" s="221"/>
      <c r="DU105" s="221"/>
      <c r="DV105" s="221"/>
      <c r="DW105" s="221"/>
      <c r="DX105" s="221"/>
      <c r="DY105" s="221"/>
      <c r="DZ105" s="221"/>
      <c r="EA105" s="221"/>
      <c r="EB105" s="221"/>
      <c r="EC105" s="221"/>
      <c r="ED105" s="221"/>
      <c r="EE105" s="221"/>
      <c r="EF105" s="221"/>
      <c r="EG105" s="221"/>
      <c r="EH105" s="221"/>
      <c r="EI105" s="221"/>
      <c r="EJ105" s="221"/>
      <c r="EK105" s="221"/>
      <c r="EL105" s="221"/>
      <c r="EM105" s="221"/>
      <c r="EN105" s="221"/>
      <c r="EO105" s="221"/>
      <c r="EP105" s="221"/>
      <c r="EQ105" s="221"/>
      <c r="ER105" s="221"/>
      <c r="ES105" s="221"/>
      <c r="ET105" s="221"/>
      <c r="EU105" s="221"/>
      <c r="EV105" s="221"/>
      <c r="EW105" s="221"/>
      <c r="EX105" s="221"/>
      <c r="EY105" s="221"/>
      <c r="EZ105" s="221"/>
      <c r="FA105" s="221"/>
      <c r="FB105" s="221"/>
    </row>
    <row r="106" spans="4:158" hidden="1" x14ac:dyDescent="0.25">
      <c r="D106" s="221"/>
      <c r="E106" s="221"/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21"/>
      <c r="Z106" s="221"/>
      <c r="AA106" s="221"/>
      <c r="AB106" s="221"/>
      <c r="AC106" s="221"/>
      <c r="AD106" s="221"/>
      <c r="AE106" s="221"/>
      <c r="AF106" s="221"/>
      <c r="AG106" s="221"/>
      <c r="AH106" s="221"/>
      <c r="AI106" s="221"/>
      <c r="AJ106" s="221"/>
      <c r="AK106" s="221"/>
      <c r="AL106" s="221"/>
      <c r="AM106" s="221"/>
      <c r="AN106" s="221"/>
      <c r="AO106" s="221"/>
      <c r="AP106" s="221"/>
      <c r="AQ106" s="221"/>
      <c r="AR106" s="221"/>
      <c r="AS106" s="221"/>
      <c r="AT106" s="221"/>
      <c r="AU106" s="221"/>
      <c r="AV106" s="221"/>
      <c r="AW106" s="221"/>
      <c r="AX106" s="221"/>
      <c r="AY106" s="221"/>
      <c r="AZ106" s="221"/>
      <c r="BA106" s="221"/>
      <c r="BB106" s="221"/>
      <c r="BC106" s="221"/>
      <c r="BD106" s="221"/>
      <c r="BE106" s="221"/>
      <c r="BF106" s="221"/>
      <c r="BG106" s="221"/>
      <c r="BH106" s="221"/>
      <c r="BI106" s="221"/>
      <c r="BJ106" s="221"/>
      <c r="BK106" s="221"/>
      <c r="BL106" s="221"/>
      <c r="BM106" s="221"/>
      <c r="BN106" s="221"/>
      <c r="BO106" s="221"/>
      <c r="BP106" s="221"/>
      <c r="BQ106" s="221"/>
      <c r="BR106" s="221"/>
      <c r="BS106" s="221"/>
      <c r="BT106" s="221"/>
      <c r="BU106" s="221"/>
      <c r="BV106" s="221"/>
      <c r="BW106" s="221"/>
      <c r="BX106" s="221"/>
      <c r="BY106" s="221"/>
      <c r="BZ106" s="221"/>
      <c r="CA106" s="221"/>
      <c r="CB106" s="221"/>
      <c r="CC106" s="221"/>
      <c r="CD106" s="221"/>
      <c r="CE106" s="221"/>
      <c r="CF106" s="221"/>
      <c r="CG106" s="221"/>
      <c r="CH106" s="221"/>
      <c r="CI106" s="221"/>
      <c r="CJ106" s="221"/>
      <c r="CK106" s="221"/>
      <c r="CL106" s="221"/>
      <c r="CM106" s="221"/>
      <c r="CN106" s="221"/>
      <c r="CO106" s="221"/>
      <c r="CP106" s="221"/>
      <c r="CQ106" s="221"/>
      <c r="CR106" s="221"/>
      <c r="CS106" s="221"/>
      <c r="CT106" s="221"/>
      <c r="CU106" s="221"/>
      <c r="CV106" s="221"/>
      <c r="CW106" s="221"/>
      <c r="CX106" s="221"/>
      <c r="CY106" s="221"/>
      <c r="CZ106" s="221"/>
      <c r="DA106" s="221"/>
      <c r="DB106" s="221"/>
      <c r="DC106" s="221"/>
      <c r="DD106" s="221"/>
      <c r="DE106" s="221"/>
      <c r="DF106" s="221"/>
      <c r="DG106" s="221"/>
      <c r="DH106" s="221"/>
      <c r="DI106" s="221"/>
      <c r="DJ106" s="221"/>
      <c r="DK106" s="221"/>
      <c r="DL106" s="221"/>
      <c r="DM106" s="221"/>
      <c r="DN106" s="221"/>
      <c r="DO106" s="221"/>
      <c r="DP106" s="221"/>
      <c r="DQ106" s="221"/>
      <c r="DR106" s="221"/>
      <c r="DS106" s="221"/>
      <c r="DT106" s="221"/>
      <c r="DU106" s="221"/>
      <c r="DV106" s="221"/>
      <c r="DW106" s="221"/>
      <c r="DX106" s="221"/>
      <c r="DY106" s="221"/>
      <c r="DZ106" s="221"/>
      <c r="EA106" s="221"/>
      <c r="EB106" s="221"/>
      <c r="EC106" s="221"/>
      <c r="ED106" s="221"/>
      <c r="EE106" s="221"/>
      <c r="EF106" s="221"/>
      <c r="EG106" s="221"/>
      <c r="EH106" s="221"/>
      <c r="EI106" s="221"/>
      <c r="EJ106" s="221"/>
      <c r="EK106" s="221"/>
      <c r="EL106" s="221"/>
      <c r="EM106" s="221"/>
      <c r="EN106" s="221"/>
      <c r="EO106" s="221"/>
      <c r="EP106" s="221"/>
      <c r="EQ106" s="221"/>
      <c r="ER106" s="221"/>
      <c r="ES106" s="221"/>
      <c r="ET106" s="221"/>
      <c r="EU106" s="221"/>
      <c r="EV106" s="221"/>
      <c r="EW106" s="221"/>
      <c r="EX106" s="221"/>
      <c r="EY106" s="221"/>
      <c r="EZ106" s="221"/>
      <c r="FA106" s="221"/>
      <c r="FB106" s="221"/>
    </row>
    <row r="107" spans="4:158" hidden="1" x14ac:dyDescent="0.25">
      <c r="D107" s="221"/>
      <c r="E107" s="221"/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1"/>
      <c r="AG107" s="221"/>
      <c r="AH107" s="221"/>
      <c r="AI107" s="221"/>
      <c r="AJ107" s="221"/>
      <c r="AK107" s="221"/>
      <c r="AL107" s="221"/>
      <c r="AM107" s="221"/>
      <c r="AN107" s="221"/>
      <c r="AO107" s="221"/>
      <c r="AP107" s="221"/>
      <c r="AQ107" s="221"/>
      <c r="AR107" s="221"/>
      <c r="AS107" s="221"/>
      <c r="AT107" s="221"/>
      <c r="AU107" s="221"/>
      <c r="AV107" s="221"/>
      <c r="AW107" s="221"/>
      <c r="AX107" s="221"/>
      <c r="AY107" s="221"/>
      <c r="AZ107" s="221"/>
      <c r="BA107" s="221"/>
      <c r="BB107" s="221"/>
      <c r="BC107" s="221"/>
      <c r="BD107" s="221"/>
      <c r="BE107" s="221"/>
      <c r="BF107" s="221"/>
      <c r="BG107" s="221"/>
      <c r="BH107" s="221"/>
      <c r="BI107" s="221"/>
      <c r="BJ107" s="221"/>
      <c r="BK107" s="221"/>
      <c r="BL107" s="221"/>
      <c r="BM107" s="221"/>
      <c r="BN107" s="221"/>
      <c r="BO107" s="221"/>
      <c r="BP107" s="221"/>
      <c r="BQ107" s="221"/>
      <c r="BR107" s="221"/>
      <c r="BS107" s="221"/>
      <c r="BT107" s="221"/>
      <c r="BU107" s="221"/>
      <c r="BV107" s="221"/>
      <c r="BW107" s="221"/>
      <c r="BX107" s="221"/>
      <c r="BY107" s="221"/>
      <c r="BZ107" s="221"/>
      <c r="CA107" s="221"/>
      <c r="CB107" s="221"/>
      <c r="CC107" s="221"/>
      <c r="CD107" s="221"/>
      <c r="CE107" s="221"/>
      <c r="CF107" s="221"/>
      <c r="CG107" s="221"/>
      <c r="CH107" s="221"/>
      <c r="CI107" s="221"/>
      <c r="CJ107" s="221"/>
      <c r="CK107" s="221"/>
      <c r="CL107" s="221"/>
      <c r="CM107" s="221"/>
      <c r="CN107" s="221"/>
      <c r="CO107" s="221"/>
      <c r="CP107" s="221"/>
      <c r="CQ107" s="221"/>
      <c r="CR107" s="221"/>
      <c r="CS107" s="221"/>
      <c r="CT107" s="221"/>
      <c r="CU107" s="221"/>
      <c r="CV107" s="221"/>
      <c r="CW107" s="221"/>
      <c r="CX107" s="221"/>
      <c r="CY107" s="221"/>
      <c r="CZ107" s="221"/>
      <c r="DA107" s="221"/>
      <c r="DB107" s="221"/>
      <c r="DC107" s="221"/>
      <c r="DD107" s="221"/>
      <c r="DE107" s="221"/>
      <c r="DF107" s="221"/>
      <c r="DG107" s="221"/>
      <c r="DH107" s="221"/>
      <c r="DI107" s="221"/>
      <c r="DJ107" s="221"/>
      <c r="DK107" s="221"/>
      <c r="DL107" s="221"/>
      <c r="DM107" s="221"/>
      <c r="DN107" s="221"/>
      <c r="DO107" s="221"/>
      <c r="DP107" s="221"/>
      <c r="DQ107" s="221"/>
      <c r="DR107" s="221"/>
      <c r="DS107" s="221"/>
      <c r="DT107" s="221"/>
      <c r="DU107" s="221"/>
      <c r="DV107" s="221"/>
      <c r="DW107" s="221"/>
      <c r="DX107" s="221"/>
      <c r="DY107" s="221"/>
      <c r="DZ107" s="221"/>
      <c r="EA107" s="221"/>
      <c r="EB107" s="221"/>
      <c r="EC107" s="221"/>
      <c r="ED107" s="221"/>
      <c r="EE107" s="221"/>
      <c r="EF107" s="221"/>
      <c r="EG107" s="221"/>
      <c r="EH107" s="221"/>
      <c r="EI107" s="221"/>
      <c r="EJ107" s="221"/>
      <c r="EK107" s="221"/>
      <c r="EL107" s="221"/>
      <c r="EM107" s="221"/>
      <c r="EN107" s="221"/>
      <c r="EO107" s="221"/>
      <c r="EP107" s="221"/>
      <c r="EQ107" s="221"/>
      <c r="ER107" s="221"/>
      <c r="ES107" s="221"/>
      <c r="ET107" s="221"/>
      <c r="EU107" s="221"/>
      <c r="EV107" s="221"/>
      <c r="EW107" s="221"/>
      <c r="EX107" s="221"/>
      <c r="EY107" s="221"/>
      <c r="EZ107" s="221"/>
      <c r="FA107" s="221"/>
      <c r="FB107" s="221"/>
    </row>
    <row r="108" spans="4:158" hidden="1" x14ac:dyDescent="0.25">
      <c r="D108" s="221"/>
      <c r="E108" s="221"/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21"/>
      <c r="Z108" s="221"/>
      <c r="AA108" s="221"/>
      <c r="AB108" s="221"/>
      <c r="AC108" s="221"/>
      <c r="AD108" s="221"/>
      <c r="AE108" s="221"/>
      <c r="AF108" s="221"/>
      <c r="AG108" s="221"/>
      <c r="AH108" s="221"/>
      <c r="AI108" s="221"/>
      <c r="AJ108" s="221"/>
      <c r="AK108" s="221"/>
      <c r="AL108" s="221"/>
      <c r="AM108" s="221"/>
      <c r="AN108" s="221"/>
      <c r="AO108" s="221"/>
      <c r="AP108" s="221"/>
      <c r="AQ108" s="221"/>
      <c r="AR108" s="221"/>
      <c r="AS108" s="221"/>
      <c r="AT108" s="221"/>
      <c r="AU108" s="221"/>
      <c r="AV108" s="221"/>
      <c r="AW108" s="221"/>
      <c r="AX108" s="221"/>
      <c r="AY108" s="221"/>
      <c r="AZ108" s="221"/>
      <c r="BA108" s="221"/>
      <c r="BB108" s="221"/>
      <c r="BC108" s="221"/>
      <c r="BD108" s="221"/>
      <c r="BE108" s="221"/>
      <c r="BF108" s="221"/>
      <c r="BG108" s="221"/>
      <c r="BH108" s="221"/>
      <c r="BI108" s="221"/>
      <c r="BJ108" s="221"/>
      <c r="BK108" s="221"/>
      <c r="BL108" s="221"/>
      <c r="BM108" s="221"/>
      <c r="BN108" s="221"/>
      <c r="BO108" s="221"/>
      <c r="BP108" s="221"/>
      <c r="BQ108" s="221"/>
      <c r="BR108" s="221"/>
      <c r="BS108" s="221"/>
      <c r="BT108" s="221"/>
      <c r="BU108" s="221"/>
      <c r="BV108" s="221"/>
      <c r="BW108" s="221"/>
      <c r="BX108" s="221"/>
      <c r="BY108" s="221"/>
      <c r="BZ108" s="221"/>
      <c r="CA108" s="221"/>
      <c r="CB108" s="221"/>
      <c r="CC108" s="221"/>
      <c r="CD108" s="221"/>
      <c r="CE108" s="221"/>
      <c r="CF108" s="221"/>
      <c r="CG108" s="221"/>
      <c r="CH108" s="221"/>
      <c r="CI108" s="221"/>
      <c r="CJ108" s="221"/>
      <c r="CK108" s="221"/>
      <c r="CL108" s="221"/>
      <c r="CM108" s="221"/>
      <c r="CN108" s="221"/>
      <c r="CO108" s="221"/>
      <c r="CP108" s="221"/>
      <c r="CQ108" s="221"/>
      <c r="CR108" s="221"/>
      <c r="CS108" s="221"/>
      <c r="CT108" s="221"/>
      <c r="CU108" s="221"/>
      <c r="CV108" s="221"/>
      <c r="CW108" s="221"/>
      <c r="CX108" s="221"/>
      <c r="CY108" s="221"/>
      <c r="CZ108" s="221"/>
      <c r="DA108" s="221"/>
      <c r="DB108" s="221"/>
      <c r="DC108" s="221"/>
      <c r="DD108" s="221"/>
      <c r="DE108" s="221"/>
      <c r="DF108" s="221"/>
      <c r="DG108" s="221"/>
      <c r="DH108" s="221"/>
      <c r="DI108" s="221"/>
      <c r="DJ108" s="221"/>
      <c r="DK108" s="221"/>
      <c r="DL108" s="221"/>
      <c r="DM108" s="221"/>
      <c r="DN108" s="221"/>
      <c r="DO108" s="221"/>
      <c r="DP108" s="221"/>
      <c r="DQ108" s="221"/>
      <c r="DR108" s="221"/>
      <c r="DS108" s="221"/>
      <c r="DT108" s="221"/>
      <c r="DU108" s="221"/>
      <c r="DV108" s="221"/>
      <c r="DW108" s="221"/>
      <c r="DX108" s="221"/>
      <c r="DY108" s="221"/>
      <c r="DZ108" s="221"/>
      <c r="EA108" s="221"/>
      <c r="EB108" s="221"/>
      <c r="EC108" s="221"/>
      <c r="ED108" s="221"/>
      <c r="EE108" s="221"/>
      <c r="EF108" s="221"/>
      <c r="EG108" s="221"/>
      <c r="EH108" s="221"/>
      <c r="EI108" s="221"/>
      <c r="EJ108" s="221"/>
      <c r="EK108" s="221"/>
      <c r="EL108" s="221"/>
      <c r="EM108" s="221"/>
      <c r="EN108" s="221"/>
      <c r="EO108" s="221"/>
      <c r="EP108" s="221"/>
      <c r="EQ108" s="221"/>
      <c r="ER108" s="221"/>
      <c r="ES108" s="221"/>
      <c r="ET108" s="221"/>
      <c r="EU108" s="221"/>
      <c r="EV108" s="221"/>
      <c r="EW108" s="221"/>
      <c r="EX108" s="221"/>
      <c r="EY108" s="221"/>
      <c r="EZ108" s="221"/>
      <c r="FA108" s="221"/>
      <c r="FB108" s="221"/>
    </row>
    <row r="109" spans="4:158" hidden="1" x14ac:dyDescent="0.25">
      <c r="D109" s="221"/>
      <c r="E109" s="221"/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21"/>
      <c r="Z109" s="221"/>
      <c r="AA109" s="221"/>
      <c r="AB109" s="221"/>
      <c r="AC109" s="221"/>
      <c r="AD109" s="221"/>
      <c r="AE109" s="221"/>
      <c r="AF109" s="221"/>
      <c r="AG109" s="221"/>
      <c r="AH109" s="221"/>
      <c r="AI109" s="221"/>
      <c r="AJ109" s="221"/>
      <c r="AK109" s="221"/>
      <c r="AL109" s="221"/>
      <c r="AM109" s="221"/>
      <c r="AN109" s="221"/>
      <c r="AO109" s="221"/>
      <c r="AP109" s="221"/>
      <c r="AQ109" s="221"/>
      <c r="AR109" s="221"/>
      <c r="AS109" s="221"/>
      <c r="AT109" s="221"/>
      <c r="AU109" s="221"/>
      <c r="AV109" s="221"/>
      <c r="AW109" s="221"/>
      <c r="AX109" s="221"/>
      <c r="AY109" s="221"/>
      <c r="AZ109" s="221"/>
      <c r="BA109" s="221"/>
      <c r="BB109" s="221"/>
      <c r="BC109" s="221"/>
      <c r="BD109" s="221"/>
      <c r="BE109" s="221"/>
      <c r="BF109" s="221"/>
      <c r="BG109" s="221"/>
      <c r="BH109" s="221"/>
      <c r="BI109" s="221"/>
      <c r="BJ109" s="221"/>
      <c r="BK109" s="221"/>
      <c r="BL109" s="221"/>
      <c r="BM109" s="221"/>
      <c r="BN109" s="221"/>
      <c r="BO109" s="221"/>
      <c r="BP109" s="221"/>
      <c r="BQ109" s="221"/>
      <c r="BR109" s="221"/>
      <c r="BS109" s="221"/>
      <c r="BT109" s="221"/>
      <c r="BU109" s="221"/>
      <c r="BV109" s="221"/>
      <c r="BW109" s="221"/>
      <c r="BX109" s="221"/>
      <c r="BY109" s="221"/>
      <c r="BZ109" s="221"/>
      <c r="CA109" s="221"/>
      <c r="CB109" s="221"/>
      <c r="CC109" s="221"/>
      <c r="CD109" s="221"/>
      <c r="CE109" s="221"/>
      <c r="CF109" s="221"/>
      <c r="CG109" s="221"/>
      <c r="CH109" s="221"/>
      <c r="CI109" s="221"/>
      <c r="CJ109" s="221"/>
      <c r="CK109" s="221"/>
      <c r="CL109" s="221"/>
      <c r="CM109" s="221"/>
      <c r="CN109" s="221"/>
      <c r="CO109" s="221"/>
      <c r="CP109" s="221"/>
      <c r="CQ109" s="221"/>
      <c r="CR109" s="221"/>
      <c r="CS109" s="221"/>
      <c r="CT109" s="221"/>
      <c r="CU109" s="221"/>
      <c r="CV109" s="221"/>
      <c r="CW109" s="221"/>
      <c r="CX109" s="221"/>
      <c r="CY109" s="221"/>
      <c r="CZ109" s="221"/>
      <c r="DA109" s="221"/>
      <c r="DB109" s="221"/>
      <c r="DC109" s="221"/>
      <c r="DD109" s="221"/>
      <c r="DE109" s="221"/>
      <c r="DF109" s="221"/>
      <c r="DG109" s="221"/>
      <c r="DH109" s="221"/>
      <c r="DI109" s="221"/>
      <c r="DJ109" s="221"/>
      <c r="DK109" s="221"/>
      <c r="DL109" s="221"/>
      <c r="DM109" s="221"/>
      <c r="DN109" s="221"/>
      <c r="DO109" s="221"/>
      <c r="DP109" s="221"/>
      <c r="DQ109" s="221"/>
      <c r="DR109" s="221"/>
      <c r="DS109" s="221"/>
      <c r="DT109" s="221"/>
      <c r="DU109" s="221"/>
      <c r="DV109" s="221"/>
      <c r="DW109" s="221"/>
      <c r="DX109" s="221"/>
      <c r="DY109" s="221"/>
      <c r="DZ109" s="221"/>
      <c r="EA109" s="221"/>
      <c r="EB109" s="221"/>
      <c r="EC109" s="221"/>
      <c r="ED109" s="221"/>
      <c r="EE109" s="221"/>
      <c r="EF109" s="221"/>
      <c r="EG109" s="221"/>
      <c r="EH109" s="221"/>
      <c r="EI109" s="221"/>
      <c r="EJ109" s="221"/>
      <c r="EK109" s="221"/>
      <c r="EL109" s="221"/>
      <c r="EM109" s="221"/>
      <c r="EN109" s="221"/>
      <c r="EO109" s="221"/>
      <c r="EP109" s="221"/>
      <c r="EQ109" s="221"/>
      <c r="ER109" s="221"/>
      <c r="ES109" s="221"/>
      <c r="ET109" s="221"/>
      <c r="EU109" s="221"/>
      <c r="EV109" s="221"/>
      <c r="EW109" s="221"/>
      <c r="EX109" s="221"/>
      <c r="EY109" s="221"/>
      <c r="EZ109" s="221"/>
      <c r="FA109" s="221"/>
      <c r="FB109" s="221"/>
    </row>
    <row r="110" spans="4:158" hidden="1" x14ac:dyDescent="0.25">
      <c r="D110" s="221"/>
      <c r="E110" s="221"/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21"/>
      <c r="Z110" s="221"/>
      <c r="AA110" s="221"/>
      <c r="AB110" s="221"/>
      <c r="AC110" s="221"/>
      <c r="AD110" s="221"/>
      <c r="AE110" s="221"/>
      <c r="AF110" s="221"/>
      <c r="AG110" s="221"/>
      <c r="AH110" s="221"/>
      <c r="AI110" s="221"/>
      <c r="AJ110" s="221"/>
      <c r="AK110" s="221"/>
      <c r="AL110" s="221"/>
      <c r="AM110" s="221"/>
      <c r="AN110" s="221"/>
      <c r="AO110" s="221"/>
      <c r="AP110" s="221"/>
      <c r="AQ110" s="221"/>
      <c r="AR110" s="221"/>
      <c r="AS110" s="221"/>
      <c r="AT110" s="221"/>
      <c r="AU110" s="221"/>
      <c r="AV110" s="221"/>
      <c r="AW110" s="221"/>
      <c r="AX110" s="221"/>
      <c r="AY110" s="221"/>
      <c r="AZ110" s="221"/>
      <c r="BA110" s="221"/>
      <c r="BB110" s="221"/>
      <c r="BC110" s="221"/>
      <c r="BD110" s="221"/>
      <c r="BE110" s="221"/>
      <c r="BF110" s="221"/>
      <c r="BG110" s="221"/>
      <c r="BH110" s="221"/>
      <c r="BI110" s="221"/>
      <c r="BJ110" s="221"/>
      <c r="BK110" s="221"/>
      <c r="BL110" s="221"/>
      <c r="BM110" s="221"/>
      <c r="BN110" s="221"/>
      <c r="BO110" s="221"/>
      <c r="BP110" s="221"/>
      <c r="BQ110" s="221"/>
      <c r="BR110" s="221"/>
      <c r="BS110" s="221"/>
      <c r="BT110" s="221"/>
      <c r="BU110" s="221"/>
      <c r="BV110" s="221"/>
      <c r="BW110" s="221"/>
      <c r="BX110" s="221"/>
      <c r="BY110" s="221"/>
      <c r="BZ110" s="221"/>
      <c r="CA110" s="221"/>
      <c r="CB110" s="221"/>
      <c r="CC110" s="221"/>
      <c r="CD110" s="221"/>
      <c r="CE110" s="221"/>
      <c r="CF110" s="221"/>
      <c r="CG110" s="221"/>
      <c r="CH110" s="221"/>
      <c r="CI110" s="221"/>
      <c r="CJ110" s="221"/>
      <c r="CK110" s="221"/>
      <c r="CL110" s="221"/>
      <c r="CM110" s="221"/>
      <c r="CN110" s="221"/>
      <c r="CO110" s="221"/>
      <c r="CP110" s="221"/>
      <c r="CQ110" s="221"/>
      <c r="CR110" s="221"/>
      <c r="CS110" s="221"/>
      <c r="CT110" s="221"/>
      <c r="CU110" s="221"/>
      <c r="CV110" s="221"/>
      <c r="CW110" s="221"/>
      <c r="CX110" s="221"/>
      <c r="CY110" s="221"/>
      <c r="CZ110" s="221"/>
      <c r="DA110" s="221"/>
      <c r="DB110" s="221"/>
      <c r="DC110" s="221"/>
      <c r="DD110" s="221"/>
      <c r="DE110" s="221"/>
      <c r="DF110" s="221"/>
      <c r="DG110" s="221"/>
      <c r="DH110" s="221"/>
      <c r="DI110" s="221"/>
      <c r="DJ110" s="221"/>
      <c r="DK110" s="221"/>
      <c r="DL110" s="221"/>
      <c r="DM110" s="221"/>
      <c r="DN110" s="221"/>
      <c r="DO110" s="221"/>
      <c r="DP110" s="221"/>
      <c r="DQ110" s="221"/>
      <c r="DR110" s="221"/>
      <c r="DS110" s="221"/>
      <c r="DT110" s="221"/>
      <c r="DU110" s="221"/>
      <c r="DV110" s="221"/>
      <c r="DW110" s="221"/>
      <c r="DX110" s="221"/>
      <c r="DY110" s="221"/>
      <c r="DZ110" s="221"/>
      <c r="EA110" s="221"/>
      <c r="EB110" s="221"/>
      <c r="EC110" s="221"/>
      <c r="ED110" s="221"/>
      <c r="EE110" s="221"/>
      <c r="EF110" s="221"/>
      <c r="EG110" s="221"/>
      <c r="EH110" s="221"/>
      <c r="EI110" s="221"/>
      <c r="EJ110" s="221"/>
      <c r="EK110" s="221"/>
      <c r="EL110" s="221"/>
      <c r="EM110" s="221"/>
      <c r="EN110" s="221"/>
      <c r="EO110" s="221"/>
      <c r="EP110" s="221"/>
      <c r="EQ110" s="221"/>
      <c r="ER110" s="221"/>
      <c r="ES110" s="221"/>
      <c r="ET110" s="221"/>
      <c r="EU110" s="221"/>
      <c r="EV110" s="221"/>
      <c r="EW110" s="221"/>
      <c r="EX110" s="221"/>
      <c r="EY110" s="221"/>
      <c r="EZ110" s="221"/>
      <c r="FA110" s="221"/>
      <c r="FB110" s="221"/>
    </row>
    <row r="111" spans="4:158" hidden="1" x14ac:dyDescent="0.25">
      <c r="D111" s="221"/>
      <c r="E111" s="221"/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21"/>
      <c r="Z111" s="221"/>
      <c r="AA111" s="221"/>
      <c r="AB111" s="221"/>
      <c r="AC111" s="221"/>
      <c r="AD111" s="221"/>
      <c r="AE111" s="221"/>
      <c r="AF111" s="221"/>
      <c r="AG111" s="221"/>
      <c r="AH111" s="221"/>
      <c r="AI111" s="221"/>
      <c r="AJ111" s="221"/>
      <c r="AK111" s="221"/>
      <c r="AL111" s="221"/>
      <c r="AM111" s="221"/>
      <c r="AN111" s="221"/>
      <c r="AO111" s="221"/>
      <c r="AP111" s="221"/>
      <c r="AQ111" s="221"/>
      <c r="AR111" s="221"/>
      <c r="AS111" s="221"/>
      <c r="AT111" s="221"/>
      <c r="AU111" s="221"/>
      <c r="AV111" s="221"/>
      <c r="AW111" s="221"/>
      <c r="AX111" s="221"/>
      <c r="AY111" s="221"/>
      <c r="AZ111" s="221"/>
      <c r="BA111" s="221"/>
      <c r="BB111" s="221"/>
      <c r="BC111" s="221"/>
      <c r="BD111" s="221"/>
      <c r="BE111" s="221"/>
      <c r="BF111" s="221"/>
      <c r="BG111" s="221"/>
      <c r="BH111" s="221"/>
      <c r="BI111" s="221"/>
      <c r="BJ111" s="221"/>
      <c r="BK111" s="221"/>
      <c r="BL111" s="221"/>
      <c r="BM111" s="221"/>
      <c r="BN111" s="221"/>
      <c r="BO111" s="221"/>
      <c r="BP111" s="221"/>
      <c r="BQ111" s="221"/>
      <c r="BR111" s="221"/>
      <c r="BS111" s="221"/>
      <c r="BT111" s="221"/>
      <c r="BU111" s="221"/>
      <c r="BV111" s="221"/>
      <c r="BW111" s="221"/>
      <c r="BX111" s="221"/>
      <c r="BY111" s="221"/>
      <c r="BZ111" s="221"/>
      <c r="CA111" s="221"/>
      <c r="CB111" s="221"/>
      <c r="CC111" s="221"/>
      <c r="CD111" s="221"/>
      <c r="CE111" s="221"/>
      <c r="CF111" s="221"/>
      <c r="CG111" s="221"/>
      <c r="CH111" s="221"/>
      <c r="CI111" s="221"/>
      <c r="CJ111" s="221"/>
      <c r="CK111" s="221"/>
      <c r="CL111" s="221"/>
      <c r="CM111" s="221"/>
      <c r="CN111" s="221"/>
      <c r="CO111" s="221"/>
      <c r="CP111" s="221"/>
      <c r="CQ111" s="221"/>
      <c r="CR111" s="221"/>
      <c r="CS111" s="221"/>
      <c r="CT111" s="221"/>
      <c r="CU111" s="221"/>
      <c r="CV111" s="221"/>
      <c r="CW111" s="221"/>
      <c r="CX111" s="221"/>
      <c r="CY111" s="221"/>
      <c r="CZ111" s="221"/>
      <c r="DA111" s="221"/>
      <c r="DB111" s="221"/>
      <c r="DC111" s="221"/>
      <c r="DD111" s="221"/>
      <c r="DE111" s="221"/>
      <c r="DF111" s="221"/>
      <c r="DG111" s="221"/>
      <c r="DH111" s="221"/>
      <c r="DI111" s="221"/>
      <c r="DJ111" s="221"/>
      <c r="DK111" s="221"/>
      <c r="DL111" s="221"/>
      <c r="DM111" s="221"/>
      <c r="DN111" s="221"/>
      <c r="DO111" s="221"/>
      <c r="DP111" s="221"/>
      <c r="DQ111" s="221"/>
      <c r="DR111" s="221"/>
      <c r="DS111" s="221"/>
      <c r="DT111" s="221"/>
      <c r="DU111" s="221"/>
      <c r="DV111" s="221"/>
      <c r="DW111" s="221"/>
      <c r="DX111" s="221"/>
      <c r="DY111" s="221"/>
      <c r="DZ111" s="221"/>
      <c r="EA111" s="221"/>
      <c r="EB111" s="221"/>
      <c r="EC111" s="221"/>
      <c r="ED111" s="221"/>
      <c r="EE111" s="221"/>
      <c r="EF111" s="221"/>
      <c r="EG111" s="221"/>
      <c r="EH111" s="221"/>
      <c r="EI111" s="221"/>
      <c r="EJ111" s="221"/>
      <c r="EK111" s="221"/>
      <c r="EL111" s="221"/>
      <c r="EM111" s="221"/>
      <c r="EN111" s="221"/>
      <c r="EO111" s="221"/>
      <c r="EP111" s="221"/>
      <c r="EQ111" s="221"/>
      <c r="ER111" s="221"/>
      <c r="ES111" s="221"/>
      <c r="ET111" s="221"/>
      <c r="EU111" s="221"/>
      <c r="EV111" s="221"/>
      <c r="EW111" s="221"/>
      <c r="EX111" s="221"/>
      <c r="EY111" s="221"/>
      <c r="EZ111" s="221"/>
      <c r="FA111" s="221"/>
      <c r="FB111" s="221"/>
    </row>
    <row r="112" spans="4:158" hidden="1" x14ac:dyDescent="0.25">
      <c r="D112" s="221"/>
      <c r="E112" s="221"/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1"/>
      <c r="AK112" s="221"/>
      <c r="AL112" s="221"/>
      <c r="AM112" s="221"/>
      <c r="AN112" s="221"/>
      <c r="AO112" s="221"/>
      <c r="AP112" s="221"/>
      <c r="AQ112" s="221"/>
      <c r="AR112" s="221"/>
      <c r="AS112" s="221"/>
      <c r="AT112" s="221"/>
      <c r="AU112" s="221"/>
      <c r="AV112" s="221"/>
      <c r="AW112" s="221"/>
      <c r="AX112" s="221"/>
      <c r="AY112" s="221"/>
      <c r="AZ112" s="221"/>
      <c r="BA112" s="221"/>
      <c r="BB112" s="221"/>
      <c r="BC112" s="221"/>
      <c r="BD112" s="221"/>
      <c r="BE112" s="221"/>
      <c r="BF112" s="221"/>
      <c r="BG112" s="221"/>
      <c r="BH112" s="221"/>
      <c r="BI112" s="221"/>
      <c r="BJ112" s="221"/>
      <c r="BK112" s="221"/>
      <c r="BL112" s="221"/>
      <c r="BM112" s="221"/>
      <c r="BN112" s="221"/>
      <c r="BO112" s="221"/>
      <c r="BP112" s="221"/>
      <c r="BQ112" s="221"/>
      <c r="BR112" s="221"/>
      <c r="BS112" s="221"/>
      <c r="BT112" s="221"/>
      <c r="BU112" s="221"/>
      <c r="BV112" s="221"/>
      <c r="BW112" s="221"/>
      <c r="BX112" s="221"/>
      <c r="BY112" s="221"/>
      <c r="BZ112" s="221"/>
      <c r="CA112" s="221"/>
      <c r="CB112" s="221"/>
      <c r="CC112" s="221"/>
      <c r="CD112" s="221"/>
      <c r="CE112" s="221"/>
      <c r="CF112" s="221"/>
      <c r="CG112" s="221"/>
      <c r="CH112" s="221"/>
      <c r="CI112" s="221"/>
      <c r="CJ112" s="221"/>
      <c r="CK112" s="221"/>
      <c r="CL112" s="221"/>
      <c r="CM112" s="221"/>
      <c r="CN112" s="221"/>
      <c r="CO112" s="221"/>
      <c r="CP112" s="221"/>
      <c r="CQ112" s="221"/>
      <c r="CR112" s="221"/>
      <c r="CS112" s="221"/>
      <c r="CT112" s="221"/>
      <c r="CU112" s="221"/>
      <c r="CV112" s="221"/>
      <c r="CW112" s="221"/>
      <c r="CX112" s="221"/>
      <c r="CY112" s="221"/>
      <c r="CZ112" s="221"/>
      <c r="DA112" s="221"/>
      <c r="DB112" s="221"/>
      <c r="DC112" s="221"/>
      <c r="DD112" s="221"/>
      <c r="DE112" s="221"/>
      <c r="DF112" s="221"/>
      <c r="DG112" s="221"/>
      <c r="DH112" s="221"/>
      <c r="DI112" s="221"/>
      <c r="DJ112" s="221"/>
      <c r="DK112" s="221"/>
      <c r="DL112" s="221"/>
      <c r="DM112" s="221"/>
      <c r="DN112" s="221"/>
      <c r="DO112" s="221"/>
      <c r="DP112" s="221"/>
      <c r="DQ112" s="221"/>
      <c r="DR112" s="221"/>
      <c r="DS112" s="221"/>
      <c r="DT112" s="221"/>
      <c r="DU112" s="221"/>
      <c r="DV112" s="221"/>
      <c r="DW112" s="221"/>
      <c r="DX112" s="221"/>
      <c r="DY112" s="221"/>
      <c r="DZ112" s="221"/>
      <c r="EA112" s="221"/>
      <c r="EB112" s="221"/>
      <c r="EC112" s="221"/>
      <c r="ED112" s="221"/>
      <c r="EE112" s="221"/>
      <c r="EF112" s="221"/>
      <c r="EG112" s="221"/>
      <c r="EH112" s="221"/>
      <c r="EI112" s="221"/>
      <c r="EJ112" s="221"/>
      <c r="EK112" s="221"/>
      <c r="EL112" s="221"/>
      <c r="EM112" s="221"/>
      <c r="EN112" s="221"/>
      <c r="EO112" s="221"/>
      <c r="EP112" s="221"/>
      <c r="EQ112" s="221"/>
      <c r="ER112" s="221"/>
      <c r="ES112" s="221"/>
      <c r="ET112" s="221"/>
      <c r="EU112" s="221"/>
      <c r="EV112" s="221"/>
      <c r="EW112" s="221"/>
      <c r="EX112" s="221"/>
      <c r="EY112" s="221"/>
      <c r="EZ112" s="221"/>
      <c r="FA112" s="221"/>
      <c r="FB112" s="221"/>
    </row>
    <row r="113" spans="4:158" hidden="1" x14ac:dyDescent="0.25">
      <c r="D113" s="221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21"/>
      <c r="Z113" s="221"/>
      <c r="AA113" s="221"/>
      <c r="AB113" s="221"/>
      <c r="AC113" s="221"/>
      <c r="AD113" s="221"/>
      <c r="AE113" s="221"/>
      <c r="AF113" s="221"/>
      <c r="AG113" s="221"/>
      <c r="AH113" s="221"/>
      <c r="AI113" s="221"/>
      <c r="AJ113" s="221"/>
      <c r="AK113" s="221"/>
      <c r="AL113" s="221"/>
      <c r="AM113" s="221"/>
      <c r="AN113" s="221"/>
      <c r="AO113" s="221"/>
      <c r="AP113" s="221"/>
      <c r="AQ113" s="221"/>
      <c r="AR113" s="221"/>
      <c r="AS113" s="221"/>
      <c r="AT113" s="221"/>
      <c r="AU113" s="221"/>
      <c r="AV113" s="221"/>
      <c r="AW113" s="221"/>
      <c r="AX113" s="221"/>
      <c r="AY113" s="221"/>
      <c r="AZ113" s="221"/>
      <c r="BA113" s="221"/>
      <c r="BB113" s="221"/>
      <c r="BC113" s="221"/>
      <c r="BD113" s="221"/>
      <c r="BE113" s="221"/>
      <c r="BF113" s="221"/>
      <c r="BG113" s="221"/>
      <c r="BH113" s="221"/>
      <c r="BI113" s="221"/>
      <c r="BJ113" s="221"/>
      <c r="BK113" s="221"/>
      <c r="BL113" s="221"/>
      <c r="BM113" s="221"/>
      <c r="BN113" s="221"/>
      <c r="BO113" s="221"/>
      <c r="BP113" s="221"/>
      <c r="BQ113" s="221"/>
      <c r="BR113" s="221"/>
      <c r="BS113" s="221"/>
      <c r="BT113" s="221"/>
      <c r="BU113" s="221"/>
      <c r="BV113" s="221"/>
      <c r="BW113" s="221"/>
      <c r="BX113" s="221"/>
      <c r="BY113" s="221"/>
      <c r="BZ113" s="221"/>
      <c r="CA113" s="221"/>
      <c r="CB113" s="221"/>
      <c r="CC113" s="221"/>
      <c r="CD113" s="221"/>
      <c r="CE113" s="221"/>
      <c r="CF113" s="221"/>
      <c r="CG113" s="221"/>
      <c r="CH113" s="221"/>
      <c r="CI113" s="221"/>
      <c r="CJ113" s="221"/>
      <c r="CK113" s="221"/>
      <c r="CL113" s="221"/>
      <c r="CM113" s="221"/>
      <c r="CN113" s="221"/>
      <c r="CO113" s="221"/>
      <c r="CP113" s="221"/>
      <c r="CQ113" s="221"/>
      <c r="CR113" s="221"/>
      <c r="CS113" s="221"/>
      <c r="CT113" s="221"/>
      <c r="CU113" s="221"/>
      <c r="CV113" s="221"/>
      <c r="CW113" s="221"/>
      <c r="CX113" s="221"/>
      <c r="CY113" s="221"/>
      <c r="CZ113" s="221"/>
      <c r="DA113" s="221"/>
      <c r="DB113" s="221"/>
      <c r="DC113" s="221"/>
      <c r="DD113" s="221"/>
      <c r="DE113" s="221"/>
      <c r="DF113" s="221"/>
      <c r="DG113" s="221"/>
      <c r="DH113" s="221"/>
      <c r="DI113" s="221"/>
      <c r="DJ113" s="221"/>
      <c r="DK113" s="221"/>
      <c r="DL113" s="221"/>
      <c r="DM113" s="221"/>
      <c r="DN113" s="221"/>
      <c r="DO113" s="221"/>
      <c r="DP113" s="221"/>
      <c r="DQ113" s="221"/>
      <c r="DR113" s="221"/>
      <c r="DS113" s="221"/>
      <c r="DT113" s="221"/>
      <c r="DU113" s="221"/>
      <c r="DV113" s="221"/>
      <c r="DW113" s="221"/>
      <c r="DX113" s="221"/>
      <c r="DY113" s="221"/>
      <c r="DZ113" s="221"/>
      <c r="EA113" s="221"/>
      <c r="EB113" s="221"/>
      <c r="EC113" s="221"/>
      <c r="ED113" s="221"/>
      <c r="EE113" s="221"/>
      <c r="EF113" s="221"/>
      <c r="EG113" s="221"/>
      <c r="EH113" s="221"/>
      <c r="EI113" s="221"/>
      <c r="EJ113" s="221"/>
      <c r="EK113" s="221"/>
      <c r="EL113" s="221"/>
      <c r="EM113" s="221"/>
      <c r="EN113" s="221"/>
      <c r="EO113" s="221"/>
      <c r="EP113" s="221"/>
      <c r="EQ113" s="221"/>
      <c r="ER113" s="221"/>
      <c r="ES113" s="221"/>
      <c r="ET113" s="221"/>
      <c r="EU113" s="221"/>
      <c r="EV113" s="221"/>
      <c r="EW113" s="221"/>
      <c r="EX113" s="221"/>
      <c r="EY113" s="221"/>
      <c r="EZ113" s="221"/>
      <c r="FA113" s="221"/>
      <c r="FB113" s="221"/>
    </row>
    <row r="114" spans="4:158" hidden="1" x14ac:dyDescent="0.25">
      <c r="D114" s="221"/>
      <c r="E114" s="221"/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21"/>
      <c r="Z114" s="221"/>
      <c r="AA114" s="221"/>
      <c r="AB114" s="221"/>
      <c r="AC114" s="221"/>
      <c r="AD114" s="221"/>
      <c r="AE114" s="221"/>
      <c r="AF114" s="221"/>
      <c r="AG114" s="221"/>
      <c r="AH114" s="221"/>
      <c r="AI114" s="221"/>
      <c r="AJ114" s="221"/>
      <c r="AK114" s="221"/>
      <c r="AL114" s="221"/>
      <c r="AM114" s="221"/>
      <c r="AN114" s="221"/>
      <c r="AO114" s="221"/>
      <c r="AP114" s="221"/>
      <c r="AQ114" s="221"/>
      <c r="AR114" s="221"/>
      <c r="AS114" s="221"/>
      <c r="AT114" s="221"/>
      <c r="AU114" s="221"/>
      <c r="AV114" s="221"/>
      <c r="AW114" s="221"/>
      <c r="AX114" s="221"/>
      <c r="AY114" s="221"/>
      <c r="AZ114" s="221"/>
      <c r="BA114" s="221"/>
      <c r="BB114" s="221"/>
      <c r="BC114" s="221"/>
      <c r="BD114" s="221"/>
      <c r="BE114" s="221"/>
      <c r="BF114" s="221"/>
      <c r="BG114" s="221"/>
      <c r="BH114" s="221"/>
      <c r="BI114" s="221"/>
      <c r="BJ114" s="221"/>
      <c r="BK114" s="221"/>
      <c r="BL114" s="221"/>
      <c r="BM114" s="221"/>
      <c r="BN114" s="221"/>
      <c r="BO114" s="221"/>
      <c r="BP114" s="221"/>
      <c r="BQ114" s="221"/>
      <c r="BR114" s="221"/>
      <c r="BS114" s="221"/>
      <c r="BT114" s="221"/>
      <c r="BU114" s="221"/>
      <c r="BV114" s="221"/>
      <c r="BW114" s="221"/>
      <c r="BX114" s="221"/>
      <c r="BY114" s="221"/>
      <c r="BZ114" s="221"/>
      <c r="CA114" s="221"/>
      <c r="CB114" s="221"/>
      <c r="CC114" s="221"/>
      <c r="CD114" s="221"/>
      <c r="CE114" s="221"/>
      <c r="CF114" s="221"/>
      <c r="CG114" s="221"/>
      <c r="CH114" s="221"/>
      <c r="CI114" s="221"/>
      <c r="CJ114" s="221"/>
      <c r="CK114" s="221"/>
      <c r="CL114" s="221"/>
      <c r="CM114" s="221"/>
      <c r="CN114" s="221"/>
      <c r="CO114" s="221"/>
      <c r="CP114" s="221"/>
      <c r="CQ114" s="221"/>
      <c r="CR114" s="221"/>
      <c r="CS114" s="221"/>
      <c r="CT114" s="221"/>
      <c r="CU114" s="221"/>
      <c r="CV114" s="221"/>
      <c r="CW114" s="221"/>
      <c r="CX114" s="221"/>
      <c r="CY114" s="221"/>
      <c r="CZ114" s="221"/>
      <c r="DA114" s="221"/>
      <c r="DB114" s="221"/>
      <c r="DC114" s="221"/>
      <c r="DD114" s="221"/>
      <c r="DE114" s="221"/>
      <c r="DF114" s="221"/>
      <c r="DG114" s="221"/>
      <c r="DH114" s="221"/>
      <c r="DI114" s="221"/>
      <c r="DJ114" s="221"/>
      <c r="DK114" s="221"/>
      <c r="DL114" s="221"/>
      <c r="DM114" s="221"/>
      <c r="DN114" s="221"/>
      <c r="DO114" s="221"/>
      <c r="DP114" s="221"/>
      <c r="DQ114" s="221"/>
      <c r="DR114" s="221"/>
      <c r="DS114" s="221"/>
      <c r="DT114" s="221"/>
      <c r="DU114" s="221"/>
      <c r="DV114" s="221"/>
      <c r="DW114" s="221"/>
      <c r="DX114" s="221"/>
      <c r="DY114" s="221"/>
      <c r="DZ114" s="221"/>
      <c r="EA114" s="221"/>
      <c r="EB114" s="221"/>
      <c r="EC114" s="221"/>
      <c r="ED114" s="221"/>
      <c r="EE114" s="221"/>
      <c r="EF114" s="221"/>
      <c r="EG114" s="221"/>
      <c r="EH114" s="221"/>
      <c r="EI114" s="221"/>
      <c r="EJ114" s="221"/>
      <c r="EK114" s="221"/>
      <c r="EL114" s="221"/>
      <c r="EM114" s="221"/>
      <c r="EN114" s="221"/>
      <c r="EO114" s="221"/>
      <c r="EP114" s="221"/>
      <c r="EQ114" s="221"/>
      <c r="ER114" s="221"/>
      <c r="ES114" s="221"/>
      <c r="ET114" s="221"/>
      <c r="EU114" s="221"/>
      <c r="EV114" s="221"/>
      <c r="EW114" s="221"/>
      <c r="EX114" s="221"/>
      <c r="EY114" s="221"/>
      <c r="EZ114" s="221"/>
      <c r="FA114" s="221"/>
      <c r="FB114" s="221"/>
    </row>
    <row r="115" spans="4:158" hidden="1" x14ac:dyDescent="0.25"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1"/>
      <c r="AA115" s="221"/>
      <c r="AB115" s="221"/>
      <c r="AC115" s="221"/>
      <c r="AD115" s="221"/>
      <c r="AE115" s="221"/>
      <c r="AF115" s="221"/>
      <c r="AG115" s="221"/>
      <c r="AH115" s="221"/>
      <c r="AI115" s="221"/>
      <c r="AJ115" s="221"/>
      <c r="AK115" s="221"/>
      <c r="AL115" s="221"/>
      <c r="AM115" s="221"/>
      <c r="AN115" s="221"/>
      <c r="AO115" s="221"/>
      <c r="AP115" s="221"/>
      <c r="AQ115" s="221"/>
      <c r="AR115" s="221"/>
      <c r="AS115" s="221"/>
      <c r="AT115" s="221"/>
      <c r="AU115" s="221"/>
      <c r="AV115" s="221"/>
      <c r="AW115" s="221"/>
      <c r="AX115" s="221"/>
      <c r="AY115" s="221"/>
      <c r="AZ115" s="221"/>
      <c r="BA115" s="221"/>
      <c r="BB115" s="221"/>
      <c r="BC115" s="221"/>
      <c r="BD115" s="221"/>
      <c r="BE115" s="221"/>
      <c r="BF115" s="221"/>
      <c r="BG115" s="221"/>
      <c r="BH115" s="221"/>
      <c r="BI115" s="221"/>
      <c r="BJ115" s="221"/>
      <c r="BK115" s="221"/>
      <c r="BL115" s="221"/>
      <c r="BM115" s="221"/>
      <c r="BN115" s="221"/>
      <c r="BO115" s="221"/>
      <c r="BP115" s="221"/>
      <c r="BQ115" s="221"/>
      <c r="BR115" s="221"/>
      <c r="BS115" s="221"/>
      <c r="BT115" s="221"/>
      <c r="BU115" s="221"/>
      <c r="BV115" s="221"/>
      <c r="BW115" s="221"/>
      <c r="BX115" s="221"/>
      <c r="BY115" s="221"/>
      <c r="BZ115" s="221"/>
      <c r="CA115" s="221"/>
      <c r="CB115" s="221"/>
      <c r="CC115" s="221"/>
      <c r="CD115" s="221"/>
      <c r="CE115" s="221"/>
      <c r="CF115" s="221"/>
      <c r="CG115" s="221"/>
      <c r="CH115" s="221"/>
      <c r="CI115" s="221"/>
      <c r="CJ115" s="221"/>
      <c r="CK115" s="221"/>
      <c r="CL115" s="221"/>
      <c r="CM115" s="221"/>
      <c r="CN115" s="221"/>
      <c r="CO115" s="221"/>
      <c r="CP115" s="221"/>
      <c r="CQ115" s="221"/>
      <c r="CR115" s="221"/>
      <c r="CS115" s="221"/>
      <c r="CT115" s="221"/>
      <c r="CU115" s="221"/>
      <c r="CV115" s="221"/>
      <c r="CW115" s="221"/>
      <c r="CX115" s="221"/>
      <c r="CY115" s="221"/>
      <c r="CZ115" s="221"/>
      <c r="DA115" s="221"/>
      <c r="DB115" s="221"/>
      <c r="DC115" s="221"/>
      <c r="DD115" s="221"/>
      <c r="DE115" s="221"/>
      <c r="DF115" s="221"/>
      <c r="DG115" s="221"/>
      <c r="DH115" s="221"/>
      <c r="DI115" s="221"/>
      <c r="DJ115" s="221"/>
      <c r="DK115" s="221"/>
      <c r="DL115" s="221"/>
      <c r="DM115" s="221"/>
      <c r="DN115" s="221"/>
      <c r="DO115" s="221"/>
      <c r="DP115" s="221"/>
      <c r="DQ115" s="221"/>
      <c r="DR115" s="221"/>
      <c r="DS115" s="221"/>
      <c r="DT115" s="221"/>
      <c r="DU115" s="221"/>
      <c r="DV115" s="221"/>
      <c r="DW115" s="221"/>
      <c r="DX115" s="221"/>
      <c r="DY115" s="221"/>
      <c r="DZ115" s="221"/>
      <c r="EA115" s="221"/>
      <c r="EB115" s="221"/>
      <c r="EC115" s="221"/>
      <c r="ED115" s="221"/>
      <c r="EE115" s="221"/>
      <c r="EF115" s="221"/>
      <c r="EG115" s="221"/>
      <c r="EH115" s="221"/>
      <c r="EI115" s="221"/>
      <c r="EJ115" s="221"/>
      <c r="EK115" s="221"/>
      <c r="EL115" s="221"/>
      <c r="EM115" s="221"/>
      <c r="EN115" s="221"/>
      <c r="EO115" s="221"/>
      <c r="EP115" s="221"/>
      <c r="EQ115" s="221"/>
      <c r="ER115" s="221"/>
      <c r="ES115" s="221"/>
      <c r="ET115" s="221"/>
      <c r="EU115" s="221"/>
      <c r="EV115" s="221"/>
      <c r="EW115" s="221"/>
      <c r="EX115" s="221"/>
      <c r="EY115" s="221"/>
      <c r="EZ115" s="221"/>
      <c r="FA115" s="221"/>
      <c r="FB115" s="221"/>
    </row>
    <row r="116" spans="4:158" hidden="1" x14ac:dyDescent="0.25">
      <c r="D116" s="221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21"/>
      <c r="Z116" s="221"/>
      <c r="AA116" s="221"/>
      <c r="AB116" s="221"/>
      <c r="AC116" s="221"/>
      <c r="AD116" s="221"/>
      <c r="AE116" s="221"/>
      <c r="AF116" s="221"/>
      <c r="AG116" s="221"/>
      <c r="AH116" s="221"/>
      <c r="AI116" s="221"/>
      <c r="AJ116" s="221"/>
      <c r="AK116" s="221"/>
      <c r="AL116" s="221"/>
      <c r="AM116" s="221"/>
      <c r="AN116" s="221"/>
      <c r="AO116" s="221"/>
      <c r="AP116" s="221"/>
      <c r="AQ116" s="221"/>
      <c r="AR116" s="221"/>
      <c r="AS116" s="221"/>
      <c r="AT116" s="221"/>
      <c r="AU116" s="221"/>
      <c r="AV116" s="221"/>
      <c r="AW116" s="221"/>
      <c r="AX116" s="221"/>
      <c r="AY116" s="221"/>
      <c r="AZ116" s="221"/>
      <c r="BA116" s="221"/>
      <c r="BB116" s="221"/>
      <c r="BC116" s="221"/>
      <c r="BD116" s="221"/>
      <c r="BE116" s="221"/>
      <c r="BF116" s="221"/>
      <c r="BG116" s="221"/>
      <c r="BH116" s="221"/>
      <c r="BI116" s="221"/>
      <c r="BJ116" s="221"/>
      <c r="BK116" s="221"/>
      <c r="BL116" s="221"/>
      <c r="BM116" s="221"/>
      <c r="BN116" s="221"/>
      <c r="BO116" s="221"/>
      <c r="BP116" s="221"/>
      <c r="BQ116" s="221"/>
      <c r="BR116" s="221"/>
      <c r="BS116" s="221"/>
      <c r="BT116" s="221"/>
      <c r="BU116" s="221"/>
      <c r="BV116" s="221"/>
      <c r="BW116" s="221"/>
      <c r="BX116" s="221"/>
      <c r="BY116" s="221"/>
      <c r="BZ116" s="221"/>
      <c r="CA116" s="221"/>
      <c r="CB116" s="221"/>
      <c r="CC116" s="221"/>
      <c r="CD116" s="221"/>
      <c r="CE116" s="221"/>
      <c r="CF116" s="221"/>
      <c r="CG116" s="221"/>
      <c r="CH116" s="221"/>
      <c r="CI116" s="221"/>
      <c r="CJ116" s="221"/>
      <c r="CK116" s="221"/>
      <c r="CL116" s="221"/>
      <c r="CM116" s="221"/>
      <c r="CN116" s="221"/>
      <c r="CO116" s="221"/>
      <c r="CP116" s="221"/>
      <c r="CQ116" s="221"/>
      <c r="CR116" s="221"/>
      <c r="CS116" s="221"/>
      <c r="CT116" s="221"/>
      <c r="CU116" s="221"/>
      <c r="CV116" s="221"/>
      <c r="CW116" s="221"/>
      <c r="CX116" s="221"/>
      <c r="CY116" s="221"/>
      <c r="CZ116" s="221"/>
      <c r="DA116" s="221"/>
      <c r="DB116" s="221"/>
      <c r="DC116" s="221"/>
      <c r="DD116" s="221"/>
      <c r="DE116" s="221"/>
      <c r="DF116" s="221"/>
      <c r="DG116" s="221"/>
      <c r="DH116" s="221"/>
      <c r="DI116" s="221"/>
      <c r="DJ116" s="221"/>
      <c r="DK116" s="221"/>
      <c r="DL116" s="221"/>
      <c r="DM116" s="221"/>
      <c r="DN116" s="221"/>
      <c r="DO116" s="221"/>
      <c r="DP116" s="221"/>
      <c r="DQ116" s="221"/>
      <c r="DR116" s="221"/>
      <c r="DS116" s="221"/>
      <c r="DT116" s="221"/>
      <c r="DU116" s="221"/>
      <c r="DV116" s="221"/>
      <c r="DW116" s="221"/>
      <c r="DX116" s="221"/>
      <c r="DY116" s="221"/>
      <c r="DZ116" s="221"/>
      <c r="EA116" s="221"/>
      <c r="EB116" s="221"/>
      <c r="EC116" s="221"/>
      <c r="ED116" s="221"/>
      <c r="EE116" s="221"/>
      <c r="EF116" s="221"/>
      <c r="EG116" s="221"/>
      <c r="EH116" s="221"/>
      <c r="EI116" s="221"/>
      <c r="EJ116" s="221"/>
      <c r="EK116" s="221"/>
      <c r="EL116" s="221"/>
      <c r="EM116" s="221"/>
      <c r="EN116" s="221"/>
      <c r="EO116" s="221"/>
      <c r="EP116" s="221"/>
      <c r="EQ116" s="221"/>
      <c r="ER116" s="221"/>
      <c r="ES116" s="221"/>
      <c r="ET116" s="221"/>
      <c r="EU116" s="221"/>
      <c r="EV116" s="221"/>
      <c r="EW116" s="221"/>
      <c r="EX116" s="221"/>
      <c r="EY116" s="221"/>
      <c r="EZ116" s="221"/>
      <c r="FA116" s="221"/>
      <c r="FB116" s="221"/>
    </row>
    <row r="117" spans="4:158" hidden="1" x14ac:dyDescent="0.25">
      <c r="D117" s="221"/>
      <c r="E117" s="221"/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1"/>
      <c r="AK117" s="221"/>
      <c r="AL117" s="221"/>
      <c r="AM117" s="221"/>
      <c r="AN117" s="221"/>
      <c r="AO117" s="221"/>
      <c r="AP117" s="221"/>
      <c r="AQ117" s="221"/>
      <c r="AR117" s="221"/>
      <c r="AS117" s="221"/>
      <c r="AT117" s="221"/>
      <c r="AU117" s="221"/>
      <c r="AV117" s="221"/>
      <c r="AW117" s="221"/>
      <c r="AX117" s="221"/>
      <c r="AY117" s="221"/>
      <c r="AZ117" s="221"/>
      <c r="BA117" s="221"/>
      <c r="BB117" s="221"/>
      <c r="BC117" s="221"/>
      <c r="BD117" s="221"/>
      <c r="BE117" s="221"/>
      <c r="BF117" s="221"/>
      <c r="BG117" s="221"/>
      <c r="BH117" s="221"/>
      <c r="BI117" s="221"/>
      <c r="BJ117" s="221"/>
      <c r="BK117" s="221"/>
      <c r="BL117" s="221"/>
      <c r="BM117" s="221"/>
      <c r="BN117" s="221"/>
      <c r="BO117" s="221"/>
      <c r="BP117" s="221"/>
      <c r="BQ117" s="221"/>
      <c r="BR117" s="221"/>
      <c r="BS117" s="221"/>
      <c r="BT117" s="221"/>
      <c r="BU117" s="221"/>
      <c r="BV117" s="221"/>
      <c r="BW117" s="221"/>
      <c r="BX117" s="221"/>
      <c r="BY117" s="221"/>
      <c r="BZ117" s="221"/>
      <c r="CA117" s="221"/>
      <c r="CB117" s="221"/>
      <c r="CC117" s="221"/>
      <c r="CD117" s="221"/>
      <c r="CE117" s="221"/>
      <c r="CF117" s="221"/>
      <c r="CG117" s="221"/>
      <c r="CH117" s="221"/>
      <c r="CI117" s="221"/>
      <c r="CJ117" s="221"/>
      <c r="CK117" s="221"/>
      <c r="CL117" s="221"/>
      <c r="CM117" s="221"/>
      <c r="CN117" s="221"/>
      <c r="CO117" s="221"/>
      <c r="CP117" s="221"/>
      <c r="CQ117" s="221"/>
      <c r="CR117" s="221"/>
      <c r="CS117" s="221"/>
      <c r="CT117" s="221"/>
      <c r="CU117" s="221"/>
      <c r="CV117" s="221"/>
      <c r="CW117" s="221"/>
      <c r="CX117" s="221"/>
      <c r="CY117" s="221"/>
      <c r="CZ117" s="221"/>
      <c r="DA117" s="221"/>
      <c r="DB117" s="221"/>
      <c r="DC117" s="221"/>
      <c r="DD117" s="221"/>
      <c r="DE117" s="221"/>
      <c r="DF117" s="221"/>
      <c r="DG117" s="221"/>
      <c r="DH117" s="221"/>
      <c r="DI117" s="221"/>
      <c r="DJ117" s="221"/>
      <c r="DK117" s="221"/>
      <c r="DL117" s="221"/>
      <c r="DM117" s="221"/>
      <c r="DN117" s="221"/>
      <c r="DO117" s="221"/>
      <c r="DP117" s="221"/>
      <c r="DQ117" s="221"/>
      <c r="DR117" s="221"/>
      <c r="DS117" s="221"/>
      <c r="DT117" s="221"/>
      <c r="DU117" s="221"/>
      <c r="DV117" s="221"/>
      <c r="DW117" s="221"/>
      <c r="DX117" s="221"/>
      <c r="DY117" s="221"/>
      <c r="DZ117" s="221"/>
      <c r="EA117" s="221"/>
      <c r="EB117" s="221"/>
      <c r="EC117" s="221"/>
      <c r="ED117" s="221"/>
      <c r="EE117" s="221"/>
      <c r="EF117" s="221"/>
      <c r="EG117" s="221"/>
      <c r="EH117" s="221"/>
      <c r="EI117" s="221"/>
      <c r="EJ117" s="221"/>
      <c r="EK117" s="221"/>
      <c r="EL117" s="221"/>
      <c r="EM117" s="221"/>
      <c r="EN117" s="221"/>
      <c r="EO117" s="221"/>
      <c r="EP117" s="221"/>
      <c r="EQ117" s="221"/>
      <c r="ER117" s="221"/>
      <c r="ES117" s="221"/>
      <c r="ET117" s="221"/>
      <c r="EU117" s="221"/>
      <c r="EV117" s="221"/>
      <c r="EW117" s="221"/>
      <c r="EX117" s="221"/>
      <c r="EY117" s="221"/>
      <c r="EZ117" s="221"/>
      <c r="FA117" s="221"/>
      <c r="FB117" s="221"/>
    </row>
    <row r="118" spans="4:158" hidden="1" x14ac:dyDescent="0.25">
      <c r="D118" s="221"/>
      <c r="E118" s="221"/>
      <c r="F118" s="221"/>
      <c r="G118" s="221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21"/>
      <c r="Z118" s="221"/>
      <c r="AA118" s="221"/>
      <c r="AB118" s="221"/>
      <c r="AC118" s="221"/>
      <c r="AD118" s="221"/>
      <c r="AE118" s="221"/>
      <c r="AF118" s="221"/>
      <c r="AG118" s="221"/>
      <c r="AH118" s="221"/>
      <c r="AI118" s="221"/>
      <c r="AJ118" s="221"/>
      <c r="AK118" s="221"/>
      <c r="AL118" s="221"/>
      <c r="AM118" s="221"/>
      <c r="AN118" s="221"/>
      <c r="AO118" s="221"/>
      <c r="AP118" s="221"/>
      <c r="AQ118" s="221"/>
      <c r="AR118" s="221"/>
      <c r="AS118" s="221"/>
      <c r="AT118" s="221"/>
      <c r="AU118" s="221"/>
      <c r="AV118" s="221"/>
      <c r="AW118" s="221"/>
      <c r="AX118" s="221"/>
      <c r="AY118" s="221"/>
      <c r="AZ118" s="221"/>
      <c r="BA118" s="221"/>
      <c r="BB118" s="221"/>
      <c r="BC118" s="221"/>
      <c r="BD118" s="221"/>
      <c r="BE118" s="221"/>
      <c r="BF118" s="221"/>
      <c r="BG118" s="221"/>
      <c r="BH118" s="221"/>
      <c r="BI118" s="221"/>
      <c r="BJ118" s="221"/>
      <c r="BK118" s="221"/>
      <c r="BL118" s="221"/>
      <c r="BM118" s="221"/>
      <c r="BN118" s="221"/>
      <c r="BO118" s="221"/>
      <c r="BP118" s="221"/>
      <c r="BQ118" s="221"/>
      <c r="BR118" s="221"/>
      <c r="BS118" s="221"/>
      <c r="BT118" s="221"/>
      <c r="BU118" s="221"/>
      <c r="BV118" s="221"/>
      <c r="BW118" s="221"/>
      <c r="BX118" s="221"/>
      <c r="BY118" s="221"/>
      <c r="BZ118" s="221"/>
      <c r="CA118" s="221"/>
      <c r="CB118" s="221"/>
      <c r="CC118" s="221"/>
      <c r="CD118" s="221"/>
      <c r="CE118" s="221"/>
      <c r="CF118" s="221"/>
      <c r="CG118" s="221"/>
      <c r="CH118" s="221"/>
      <c r="CI118" s="221"/>
      <c r="CJ118" s="221"/>
      <c r="CK118" s="221"/>
      <c r="CL118" s="221"/>
      <c r="CM118" s="221"/>
      <c r="CN118" s="221"/>
      <c r="CO118" s="221"/>
      <c r="CP118" s="221"/>
      <c r="CQ118" s="221"/>
      <c r="CR118" s="221"/>
      <c r="CS118" s="221"/>
      <c r="CT118" s="221"/>
      <c r="CU118" s="221"/>
      <c r="CV118" s="221"/>
      <c r="CW118" s="221"/>
      <c r="CX118" s="221"/>
      <c r="CY118" s="221"/>
      <c r="CZ118" s="221"/>
      <c r="DA118" s="221"/>
      <c r="DB118" s="221"/>
      <c r="DC118" s="221"/>
      <c r="DD118" s="221"/>
      <c r="DE118" s="221"/>
      <c r="DF118" s="221"/>
      <c r="DG118" s="221"/>
      <c r="DH118" s="221"/>
      <c r="DI118" s="221"/>
      <c r="DJ118" s="221"/>
      <c r="DK118" s="221"/>
      <c r="DL118" s="221"/>
      <c r="DM118" s="221"/>
      <c r="DN118" s="221"/>
      <c r="DO118" s="221"/>
      <c r="DP118" s="221"/>
      <c r="DQ118" s="221"/>
      <c r="DR118" s="221"/>
      <c r="DS118" s="221"/>
      <c r="DT118" s="221"/>
      <c r="DU118" s="221"/>
      <c r="DV118" s="221"/>
      <c r="DW118" s="221"/>
      <c r="DX118" s="221"/>
      <c r="DY118" s="221"/>
      <c r="DZ118" s="221"/>
      <c r="EA118" s="221"/>
      <c r="EB118" s="221"/>
      <c r="EC118" s="221"/>
      <c r="ED118" s="221"/>
      <c r="EE118" s="221"/>
      <c r="EF118" s="221"/>
      <c r="EG118" s="221"/>
      <c r="EH118" s="221"/>
      <c r="EI118" s="221"/>
      <c r="EJ118" s="221"/>
      <c r="EK118" s="221"/>
      <c r="EL118" s="221"/>
      <c r="EM118" s="221"/>
      <c r="EN118" s="221"/>
      <c r="EO118" s="221"/>
      <c r="EP118" s="221"/>
      <c r="EQ118" s="221"/>
      <c r="ER118" s="221"/>
      <c r="ES118" s="221"/>
      <c r="ET118" s="221"/>
      <c r="EU118" s="221"/>
      <c r="EV118" s="221"/>
      <c r="EW118" s="221"/>
      <c r="EX118" s="221"/>
      <c r="EY118" s="221"/>
      <c r="EZ118" s="221"/>
      <c r="FA118" s="221"/>
      <c r="FB118" s="221"/>
    </row>
    <row r="119" spans="4:158" hidden="1" x14ac:dyDescent="0.25">
      <c r="D119" s="221"/>
      <c r="E119" s="221"/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21"/>
      <c r="Z119" s="221"/>
      <c r="AA119" s="221"/>
      <c r="AB119" s="221"/>
      <c r="AC119" s="221"/>
      <c r="AD119" s="221"/>
      <c r="AE119" s="221"/>
      <c r="AF119" s="221"/>
      <c r="AG119" s="221"/>
      <c r="AH119" s="221"/>
      <c r="AI119" s="221"/>
      <c r="AJ119" s="221"/>
      <c r="AK119" s="221"/>
      <c r="AL119" s="221"/>
      <c r="AM119" s="221"/>
      <c r="AN119" s="221"/>
      <c r="AO119" s="221"/>
      <c r="AP119" s="221"/>
      <c r="AQ119" s="221"/>
      <c r="AR119" s="221"/>
      <c r="AS119" s="221"/>
      <c r="AT119" s="221"/>
      <c r="AU119" s="221"/>
      <c r="AV119" s="221"/>
      <c r="AW119" s="221"/>
      <c r="AX119" s="221"/>
      <c r="AY119" s="221"/>
      <c r="AZ119" s="221"/>
      <c r="BA119" s="221"/>
      <c r="BB119" s="221"/>
      <c r="BC119" s="221"/>
      <c r="BD119" s="221"/>
      <c r="BE119" s="221"/>
      <c r="BF119" s="221"/>
      <c r="BG119" s="221"/>
      <c r="BH119" s="221"/>
      <c r="BI119" s="221"/>
      <c r="BJ119" s="221"/>
      <c r="BK119" s="221"/>
      <c r="BL119" s="221"/>
      <c r="BM119" s="221"/>
      <c r="BN119" s="221"/>
      <c r="BO119" s="221"/>
      <c r="BP119" s="221"/>
      <c r="BQ119" s="221"/>
      <c r="BR119" s="221"/>
      <c r="BS119" s="221"/>
      <c r="BT119" s="221"/>
      <c r="BU119" s="221"/>
      <c r="BV119" s="221"/>
      <c r="BW119" s="221"/>
      <c r="BX119" s="221"/>
      <c r="BY119" s="221"/>
      <c r="BZ119" s="221"/>
      <c r="CA119" s="221"/>
      <c r="CB119" s="221"/>
      <c r="CC119" s="221"/>
      <c r="CD119" s="221"/>
      <c r="CE119" s="221"/>
      <c r="CF119" s="221"/>
      <c r="CG119" s="221"/>
      <c r="CH119" s="221"/>
      <c r="CI119" s="221"/>
      <c r="CJ119" s="221"/>
      <c r="CK119" s="221"/>
      <c r="CL119" s="221"/>
      <c r="CM119" s="221"/>
      <c r="CN119" s="221"/>
      <c r="CO119" s="221"/>
      <c r="CP119" s="221"/>
      <c r="CQ119" s="221"/>
      <c r="CR119" s="221"/>
      <c r="CS119" s="221"/>
      <c r="CT119" s="221"/>
      <c r="CU119" s="221"/>
      <c r="CV119" s="221"/>
      <c r="CW119" s="221"/>
      <c r="CX119" s="221"/>
      <c r="CY119" s="221"/>
      <c r="CZ119" s="221"/>
      <c r="DA119" s="221"/>
      <c r="DB119" s="221"/>
      <c r="DC119" s="221"/>
      <c r="DD119" s="221"/>
      <c r="DE119" s="221"/>
      <c r="DF119" s="221"/>
      <c r="DG119" s="221"/>
      <c r="DH119" s="221"/>
      <c r="DI119" s="221"/>
      <c r="DJ119" s="221"/>
      <c r="DK119" s="221"/>
      <c r="DL119" s="221"/>
      <c r="DM119" s="221"/>
      <c r="DN119" s="221"/>
      <c r="DO119" s="221"/>
      <c r="DP119" s="221"/>
      <c r="DQ119" s="221"/>
      <c r="DR119" s="221"/>
      <c r="DS119" s="221"/>
      <c r="DT119" s="221"/>
      <c r="DU119" s="221"/>
      <c r="DV119" s="221"/>
      <c r="DW119" s="221"/>
      <c r="DX119" s="221"/>
      <c r="DY119" s="221"/>
      <c r="DZ119" s="221"/>
      <c r="EA119" s="221"/>
      <c r="EB119" s="221"/>
      <c r="EC119" s="221"/>
      <c r="ED119" s="221"/>
      <c r="EE119" s="221"/>
      <c r="EF119" s="221"/>
      <c r="EG119" s="221"/>
      <c r="EH119" s="221"/>
      <c r="EI119" s="221"/>
      <c r="EJ119" s="221"/>
      <c r="EK119" s="221"/>
      <c r="EL119" s="221"/>
      <c r="EM119" s="221"/>
      <c r="EN119" s="221"/>
      <c r="EO119" s="221"/>
      <c r="EP119" s="221"/>
      <c r="EQ119" s="221"/>
      <c r="ER119" s="221"/>
      <c r="ES119" s="221"/>
      <c r="ET119" s="221"/>
      <c r="EU119" s="221"/>
      <c r="EV119" s="221"/>
      <c r="EW119" s="221"/>
      <c r="EX119" s="221"/>
      <c r="EY119" s="221"/>
      <c r="EZ119" s="221"/>
      <c r="FA119" s="221"/>
      <c r="FB119" s="221"/>
    </row>
    <row r="120" spans="4:158" hidden="1" x14ac:dyDescent="0.25">
      <c r="D120" s="221"/>
      <c r="E120" s="221"/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21"/>
      <c r="Z120" s="221"/>
      <c r="AA120" s="221"/>
      <c r="AB120" s="221"/>
      <c r="AC120" s="221"/>
      <c r="AD120" s="221"/>
      <c r="AE120" s="221"/>
      <c r="AF120" s="221"/>
      <c r="AG120" s="221"/>
      <c r="AH120" s="221"/>
      <c r="AI120" s="221"/>
      <c r="AJ120" s="221"/>
      <c r="AK120" s="221"/>
      <c r="AL120" s="221"/>
      <c r="AM120" s="221"/>
      <c r="AN120" s="221"/>
      <c r="AO120" s="221"/>
      <c r="AP120" s="221"/>
      <c r="AQ120" s="221"/>
      <c r="AR120" s="221"/>
      <c r="AS120" s="221"/>
      <c r="AT120" s="221"/>
      <c r="AU120" s="221"/>
      <c r="AV120" s="221"/>
      <c r="AW120" s="221"/>
      <c r="AX120" s="221"/>
      <c r="AY120" s="221"/>
      <c r="AZ120" s="221"/>
      <c r="BA120" s="221"/>
      <c r="BB120" s="221"/>
      <c r="BC120" s="221"/>
      <c r="BD120" s="221"/>
      <c r="BE120" s="221"/>
      <c r="BF120" s="221"/>
      <c r="BG120" s="221"/>
      <c r="BH120" s="221"/>
      <c r="BI120" s="221"/>
      <c r="BJ120" s="221"/>
      <c r="BK120" s="221"/>
      <c r="BL120" s="221"/>
      <c r="BM120" s="221"/>
      <c r="BN120" s="221"/>
      <c r="BO120" s="221"/>
      <c r="BP120" s="221"/>
      <c r="BQ120" s="221"/>
      <c r="BR120" s="221"/>
      <c r="BS120" s="221"/>
      <c r="BT120" s="221"/>
      <c r="BU120" s="221"/>
      <c r="BV120" s="221"/>
      <c r="BW120" s="221"/>
      <c r="BX120" s="221"/>
      <c r="BY120" s="221"/>
      <c r="BZ120" s="221"/>
      <c r="CA120" s="221"/>
      <c r="CB120" s="221"/>
      <c r="CC120" s="221"/>
      <c r="CD120" s="221"/>
      <c r="CE120" s="221"/>
      <c r="CF120" s="221"/>
      <c r="CG120" s="221"/>
      <c r="CH120" s="221"/>
      <c r="CI120" s="221"/>
      <c r="CJ120" s="221"/>
      <c r="CK120" s="221"/>
      <c r="CL120" s="221"/>
      <c r="CM120" s="221"/>
      <c r="CN120" s="221"/>
      <c r="CO120" s="221"/>
      <c r="CP120" s="221"/>
      <c r="CQ120" s="221"/>
      <c r="CR120" s="221"/>
      <c r="CS120" s="221"/>
      <c r="CT120" s="221"/>
      <c r="CU120" s="221"/>
      <c r="CV120" s="221"/>
      <c r="CW120" s="221"/>
      <c r="CX120" s="221"/>
      <c r="CY120" s="221"/>
      <c r="CZ120" s="221"/>
      <c r="DA120" s="221"/>
      <c r="DB120" s="221"/>
      <c r="DC120" s="221"/>
      <c r="DD120" s="221"/>
      <c r="DE120" s="221"/>
      <c r="DF120" s="221"/>
      <c r="DG120" s="221"/>
      <c r="DH120" s="221"/>
      <c r="DI120" s="221"/>
      <c r="DJ120" s="221"/>
      <c r="DK120" s="221"/>
      <c r="DL120" s="221"/>
      <c r="DM120" s="221"/>
      <c r="DN120" s="221"/>
      <c r="DO120" s="221"/>
      <c r="DP120" s="221"/>
      <c r="DQ120" s="221"/>
      <c r="DR120" s="221"/>
      <c r="DS120" s="221"/>
      <c r="DT120" s="221"/>
      <c r="DU120" s="221"/>
      <c r="DV120" s="221"/>
      <c r="DW120" s="221"/>
      <c r="DX120" s="221"/>
      <c r="DY120" s="221"/>
      <c r="DZ120" s="221"/>
      <c r="EA120" s="221"/>
      <c r="EB120" s="221"/>
      <c r="EC120" s="221"/>
      <c r="ED120" s="221"/>
      <c r="EE120" s="221"/>
      <c r="EF120" s="221"/>
      <c r="EG120" s="221"/>
      <c r="EH120" s="221"/>
      <c r="EI120" s="221"/>
      <c r="EJ120" s="221"/>
      <c r="EK120" s="221"/>
      <c r="EL120" s="221"/>
      <c r="EM120" s="221"/>
      <c r="EN120" s="221"/>
      <c r="EO120" s="221"/>
      <c r="EP120" s="221"/>
      <c r="EQ120" s="221"/>
      <c r="ER120" s="221"/>
      <c r="ES120" s="221"/>
      <c r="ET120" s="221"/>
      <c r="EU120" s="221"/>
      <c r="EV120" s="221"/>
      <c r="EW120" s="221"/>
      <c r="EX120" s="221"/>
      <c r="EY120" s="221"/>
      <c r="EZ120" s="221"/>
      <c r="FA120" s="221"/>
      <c r="FB120" s="221"/>
    </row>
    <row r="121" spans="4:158" hidden="1" x14ac:dyDescent="0.25">
      <c r="D121" s="221"/>
      <c r="E121" s="221"/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21"/>
      <c r="Z121" s="221"/>
      <c r="AA121" s="221"/>
      <c r="AB121" s="221"/>
      <c r="AC121" s="221"/>
      <c r="AD121" s="221"/>
      <c r="AE121" s="221"/>
      <c r="AF121" s="221"/>
      <c r="AG121" s="221"/>
      <c r="AH121" s="221"/>
      <c r="AI121" s="221"/>
      <c r="AJ121" s="221"/>
      <c r="AK121" s="221"/>
      <c r="AL121" s="221"/>
      <c r="AM121" s="221"/>
      <c r="AN121" s="221"/>
      <c r="AO121" s="221"/>
      <c r="AP121" s="221"/>
      <c r="AQ121" s="221"/>
      <c r="AR121" s="221"/>
      <c r="AS121" s="221"/>
      <c r="AT121" s="221"/>
      <c r="AU121" s="221"/>
      <c r="AV121" s="221"/>
      <c r="AW121" s="221"/>
      <c r="AX121" s="221"/>
      <c r="AY121" s="221"/>
      <c r="AZ121" s="221"/>
      <c r="BA121" s="221"/>
      <c r="BB121" s="221"/>
      <c r="BC121" s="221"/>
      <c r="BD121" s="221"/>
      <c r="BE121" s="221"/>
      <c r="BF121" s="221"/>
      <c r="BG121" s="221"/>
      <c r="BH121" s="221"/>
      <c r="BI121" s="221"/>
      <c r="BJ121" s="221"/>
      <c r="BK121" s="221"/>
      <c r="BL121" s="221"/>
      <c r="BM121" s="221"/>
      <c r="BN121" s="221"/>
      <c r="BO121" s="221"/>
      <c r="BP121" s="221"/>
      <c r="BQ121" s="221"/>
      <c r="BR121" s="221"/>
      <c r="BS121" s="221"/>
      <c r="BT121" s="221"/>
      <c r="BU121" s="221"/>
      <c r="BV121" s="221"/>
      <c r="BW121" s="221"/>
      <c r="BX121" s="221"/>
      <c r="BY121" s="221"/>
      <c r="BZ121" s="221"/>
      <c r="CA121" s="221"/>
      <c r="CB121" s="221"/>
      <c r="CC121" s="221"/>
      <c r="CD121" s="221"/>
      <c r="CE121" s="221"/>
      <c r="CF121" s="221"/>
      <c r="CG121" s="221"/>
      <c r="CH121" s="221"/>
      <c r="CI121" s="221"/>
      <c r="CJ121" s="221"/>
      <c r="CK121" s="221"/>
      <c r="CL121" s="221"/>
      <c r="CM121" s="221"/>
      <c r="CN121" s="221"/>
      <c r="CO121" s="221"/>
      <c r="CP121" s="221"/>
      <c r="CQ121" s="221"/>
      <c r="CR121" s="221"/>
      <c r="CS121" s="221"/>
      <c r="CT121" s="221"/>
      <c r="CU121" s="221"/>
      <c r="CV121" s="221"/>
      <c r="CW121" s="221"/>
      <c r="CX121" s="221"/>
      <c r="CY121" s="221"/>
      <c r="CZ121" s="221"/>
      <c r="DA121" s="221"/>
      <c r="DB121" s="221"/>
      <c r="DC121" s="221"/>
      <c r="DD121" s="221"/>
      <c r="DE121" s="221"/>
      <c r="DF121" s="221"/>
      <c r="DG121" s="221"/>
      <c r="DH121" s="221"/>
      <c r="DI121" s="221"/>
      <c r="DJ121" s="221"/>
      <c r="DK121" s="221"/>
      <c r="DL121" s="221"/>
      <c r="DM121" s="221"/>
      <c r="DN121" s="221"/>
      <c r="DO121" s="221"/>
      <c r="DP121" s="221"/>
      <c r="DQ121" s="221"/>
      <c r="DR121" s="221"/>
      <c r="DS121" s="221"/>
      <c r="DT121" s="221"/>
      <c r="DU121" s="221"/>
      <c r="DV121" s="221"/>
      <c r="DW121" s="221"/>
      <c r="DX121" s="221"/>
      <c r="DY121" s="221"/>
      <c r="DZ121" s="221"/>
      <c r="EA121" s="221"/>
      <c r="EB121" s="221"/>
      <c r="EC121" s="221"/>
      <c r="ED121" s="221"/>
      <c r="EE121" s="221"/>
      <c r="EF121" s="221"/>
      <c r="EG121" s="221"/>
      <c r="EH121" s="221"/>
      <c r="EI121" s="221"/>
      <c r="EJ121" s="221"/>
      <c r="EK121" s="221"/>
      <c r="EL121" s="221"/>
      <c r="EM121" s="221"/>
      <c r="EN121" s="221"/>
      <c r="EO121" s="221"/>
      <c r="EP121" s="221"/>
      <c r="EQ121" s="221"/>
      <c r="ER121" s="221"/>
      <c r="ES121" s="221"/>
      <c r="ET121" s="221"/>
      <c r="EU121" s="221"/>
      <c r="EV121" s="221"/>
      <c r="EW121" s="221"/>
      <c r="EX121" s="221"/>
      <c r="EY121" s="221"/>
      <c r="EZ121" s="221"/>
      <c r="FA121" s="221"/>
      <c r="FB121" s="221"/>
    </row>
    <row r="122" spans="4:158" hidden="1" x14ac:dyDescent="0.25">
      <c r="D122" s="221"/>
      <c r="E122" s="221"/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21"/>
      <c r="Z122" s="221"/>
      <c r="AA122" s="221"/>
      <c r="AB122" s="221"/>
      <c r="AC122" s="221"/>
      <c r="AD122" s="221"/>
      <c r="AE122" s="221"/>
      <c r="AF122" s="221"/>
      <c r="AG122" s="221"/>
      <c r="AH122" s="221"/>
      <c r="AI122" s="221"/>
      <c r="AJ122" s="221"/>
      <c r="AK122" s="221"/>
      <c r="AL122" s="221"/>
      <c r="AM122" s="221"/>
      <c r="AN122" s="221"/>
      <c r="AO122" s="221"/>
      <c r="AP122" s="221"/>
      <c r="AQ122" s="221"/>
      <c r="AR122" s="221"/>
      <c r="AS122" s="221"/>
      <c r="AT122" s="221"/>
      <c r="AU122" s="221"/>
      <c r="AV122" s="221"/>
      <c r="AW122" s="221"/>
      <c r="AX122" s="221"/>
      <c r="AY122" s="221"/>
      <c r="AZ122" s="221"/>
      <c r="BA122" s="221"/>
      <c r="BB122" s="221"/>
      <c r="BC122" s="221"/>
      <c r="BD122" s="221"/>
      <c r="BE122" s="221"/>
      <c r="BF122" s="221"/>
      <c r="BG122" s="221"/>
      <c r="BH122" s="221"/>
      <c r="BI122" s="221"/>
      <c r="BJ122" s="221"/>
      <c r="BK122" s="221"/>
      <c r="BL122" s="221"/>
      <c r="BM122" s="221"/>
      <c r="BN122" s="221"/>
      <c r="BO122" s="221"/>
      <c r="BP122" s="221"/>
      <c r="BQ122" s="221"/>
      <c r="BR122" s="221"/>
      <c r="BS122" s="221"/>
      <c r="BT122" s="221"/>
      <c r="BU122" s="221"/>
      <c r="BV122" s="221"/>
      <c r="BW122" s="221"/>
      <c r="BX122" s="221"/>
      <c r="BY122" s="221"/>
      <c r="BZ122" s="221"/>
      <c r="CA122" s="221"/>
      <c r="CB122" s="221"/>
      <c r="CC122" s="221"/>
      <c r="CD122" s="221"/>
      <c r="CE122" s="221"/>
      <c r="CF122" s="221"/>
      <c r="CG122" s="221"/>
      <c r="CH122" s="221"/>
      <c r="CI122" s="221"/>
      <c r="CJ122" s="221"/>
      <c r="CK122" s="221"/>
      <c r="CL122" s="221"/>
      <c r="CM122" s="221"/>
      <c r="CN122" s="221"/>
      <c r="CO122" s="221"/>
      <c r="CP122" s="221"/>
      <c r="CQ122" s="221"/>
      <c r="CR122" s="221"/>
      <c r="CS122" s="221"/>
      <c r="CT122" s="221"/>
      <c r="CU122" s="221"/>
      <c r="CV122" s="221"/>
      <c r="CW122" s="221"/>
      <c r="CX122" s="221"/>
      <c r="CY122" s="221"/>
      <c r="CZ122" s="221"/>
      <c r="DA122" s="221"/>
      <c r="DB122" s="221"/>
      <c r="DC122" s="221"/>
      <c r="DD122" s="221"/>
      <c r="DE122" s="221"/>
      <c r="DF122" s="221"/>
      <c r="DG122" s="221"/>
      <c r="DH122" s="221"/>
      <c r="DI122" s="221"/>
      <c r="DJ122" s="221"/>
      <c r="DK122" s="221"/>
      <c r="DL122" s="221"/>
      <c r="DM122" s="221"/>
      <c r="DN122" s="221"/>
      <c r="DO122" s="221"/>
      <c r="DP122" s="221"/>
      <c r="DQ122" s="221"/>
      <c r="DR122" s="221"/>
      <c r="DS122" s="221"/>
      <c r="DT122" s="221"/>
      <c r="DU122" s="221"/>
      <c r="DV122" s="221"/>
      <c r="DW122" s="221"/>
      <c r="DX122" s="221"/>
      <c r="DY122" s="221"/>
      <c r="DZ122" s="221"/>
      <c r="EA122" s="221"/>
      <c r="EB122" s="221"/>
      <c r="EC122" s="221"/>
      <c r="ED122" s="221"/>
      <c r="EE122" s="221"/>
      <c r="EF122" s="221"/>
      <c r="EG122" s="221"/>
      <c r="EH122" s="221"/>
      <c r="EI122" s="221"/>
      <c r="EJ122" s="221"/>
      <c r="EK122" s="221"/>
      <c r="EL122" s="221"/>
      <c r="EM122" s="221"/>
      <c r="EN122" s="221"/>
      <c r="EO122" s="221"/>
      <c r="EP122" s="221"/>
      <c r="EQ122" s="221"/>
      <c r="ER122" s="221"/>
      <c r="ES122" s="221"/>
      <c r="ET122" s="221"/>
      <c r="EU122" s="221"/>
      <c r="EV122" s="221"/>
      <c r="EW122" s="221"/>
      <c r="EX122" s="221"/>
      <c r="EY122" s="221"/>
      <c r="EZ122" s="221"/>
      <c r="FA122" s="221"/>
      <c r="FB122" s="221"/>
    </row>
    <row r="123" spans="4:158" hidden="1" x14ac:dyDescent="0.25">
      <c r="D123" s="221"/>
      <c r="E123" s="221"/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21"/>
      <c r="Z123" s="221"/>
      <c r="AA123" s="221"/>
      <c r="AB123" s="221"/>
      <c r="AC123" s="221"/>
      <c r="AD123" s="221"/>
      <c r="AE123" s="221"/>
      <c r="AF123" s="221"/>
      <c r="AG123" s="221"/>
      <c r="AH123" s="221"/>
      <c r="AI123" s="221"/>
      <c r="AJ123" s="221"/>
      <c r="AK123" s="221"/>
      <c r="AL123" s="221"/>
      <c r="AM123" s="221"/>
      <c r="AN123" s="221"/>
      <c r="AO123" s="221"/>
      <c r="AP123" s="221"/>
      <c r="AQ123" s="221"/>
      <c r="AR123" s="221"/>
      <c r="AS123" s="221"/>
      <c r="AT123" s="221"/>
      <c r="AU123" s="221"/>
      <c r="AV123" s="221"/>
      <c r="AW123" s="221"/>
      <c r="AX123" s="221"/>
      <c r="AY123" s="221"/>
      <c r="AZ123" s="221"/>
      <c r="BA123" s="221"/>
      <c r="BB123" s="221"/>
      <c r="BC123" s="221"/>
      <c r="BD123" s="221"/>
      <c r="BE123" s="221"/>
      <c r="BF123" s="221"/>
      <c r="BG123" s="221"/>
      <c r="BH123" s="221"/>
      <c r="BI123" s="221"/>
      <c r="BJ123" s="221"/>
      <c r="BK123" s="221"/>
      <c r="BL123" s="221"/>
      <c r="BM123" s="221"/>
      <c r="BN123" s="221"/>
      <c r="BO123" s="221"/>
      <c r="BP123" s="221"/>
      <c r="BQ123" s="221"/>
      <c r="BR123" s="221"/>
      <c r="BS123" s="221"/>
      <c r="BT123" s="221"/>
      <c r="BU123" s="221"/>
      <c r="BV123" s="221"/>
      <c r="BW123" s="221"/>
      <c r="BX123" s="221"/>
      <c r="BY123" s="221"/>
      <c r="BZ123" s="221"/>
      <c r="CA123" s="221"/>
      <c r="CB123" s="221"/>
      <c r="CC123" s="221"/>
      <c r="CD123" s="221"/>
      <c r="CE123" s="221"/>
      <c r="CF123" s="221"/>
      <c r="CG123" s="221"/>
      <c r="CH123" s="221"/>
      <c r="CI123" s="221"/>
      <c r="CJ123" s="221"/>
      <c r="CK123" s="221"/>
      <c r="CL123" s="221"/>
      <c r="CM123" s="221"/>
      <c r="CN123" s="221"/>
      <c r="CO123" s="221"/>
      <c r="CP123" s="221"/>
      <c r="CQ123" s="221"/>
      <c r="CR123" s="221"/>
      <c r="CS123" s="221"/>
      <c r="CT123" s="221"/>
      <c r="CU123" s="221"/>
      <c r="CV123" s="221"/>
      <c r="CW123" s="221"/>
      <c r="CX123" s="221"/>
      <c r="CY123" s="221"/>
      <c r="CZ123" s="221"/>
      <c r="DA123" s="221"/>
      <c r="DB123" s="221"/>
      <c r="DC123" s="221"/>
      <c r="DD123" s="221"/>
      <c r="DE123" s="221"/>
      <c r="DF123" s="221"/>
      <c r="DG123" s="221"/>
      <c r="DH123" s="221"/>
      <c r="DI123" s="221"/>
      <c r="DJ123" s="221"/>
      <c r="DK123" s="221"/>
      <c r="DL123" s="221"/>
      <c r="DM123" s="221"/>
      <c r="DN123" s="221"/>
      <c r="DO123" s="221"/>
      <c r="DP123" s="221"/>
      <c r="DQ123" s="221"/>
      <c r="DR123" s="221"/>
      <c r="DS123" s="221"/>
      <c r="DT123" s="221"/>
      <c r="DU123" s="221"/>
      <c r="DV123" s="221"/>
      <c r="DW123" s="221"/>
      <c r="DX123" s="221"/>
      <c r="DY123" s="221"/>
      <c r="DZ123" s="221"/>
      <c r="EA123" s="221"/>
      <c r="EB123" s="221"/>
      <c r="EC123" s="221"/>
      <c r="ED123" s="221"/>
      <c r="EE123" s="221"/>
      <c r="EF123" s="221"/>
      <c r="EG123" s="221"/>
      <c r="EH123" s="221"/>
      <c r="EI123" s="221"/>
      <c r="EJ123" s="221"/>
      <c r="EK123" s="221"/>
      <c r="EL123" s="221"/>
      <c r="EM123" s="221"/>
      <c r="EN123" s="221"/>
      <c r="EO123" s="221"/>
      <c r="EP123" s="221"/>
      <c r="EQ123" s="221"/>
      <c r="ER123" s="221"/>
      <c r="ES123" s="221"/>
      <c r="ET123" s="221"/>
      <c r="EU123" s="221"/>
      <c r="EV123" s="221"/>
      <c r="EW123" s="221"/>
      <c r="EX123" s="221"/>
      <c r="EY123" s="221"/>
      <c r="EZ123" s="221"/>
      <c r="FA123" s="221"/>
      <c r="FB123" s="221"/>
    </row>
    <row r="124" spans="4:158" hidden="1" x14ac:dyDescent="0.25">
      <c r="D124" s="221"/>
      <c r="E124" s="221"/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21"/>
      <c r="Z124" s="221"/>
      <c r="AA124" s="221"/>
      <c r="AB124" s="221"/>
      <c r="AC124" s="221"/>
      <c r="AD124" s="221"/>
      <c r="AE124" s="221"/>
      <c r="AF124" s="221"/>
      <c r="AG124" s="221"/>
      <c r="AH124" s="221"/>
      <c r="AI124" s="221"/>
      <c r="AJ124" s="221"/>
      <c r="AK124" s="221"/>
      <c r="AL124" s="221"/>
      <c r="AM124" s="221"/>
      <c r="AN124" s="221"/>
      <c r="AO124" s="221"/>
      <c r="AP124" s="221"/>
      <c r="AQ124" s="221"/>
      <c r="AR124" s="221"/>
      <c r="AS124" s="221"/>
      <c r="AT124" s="221"/>
      <c r="AU124" s="221"/>
      <c r="AV124" s="221"/>
      <c r="AW124" s="221"/>
      <c r="AX124" s="221"/>
      <c r="AY124" s="221"/>
      <c r="AZ124" s="221"/>
      <c r="BA124" s="221"/>
      <c r="BB124" s="221"/>
      <c r="BC124" s="221"/>
      <c r="BD124" s="221"/>
      <c r="BE124" s="221"/>
      <c r="BF124" s="221"/>
      <c r="BG124" s="221"/>
      <c r="BH124" s="221"/>
      <c r="BI124" s="221"/>
      <c r="BJ124" s="221"/>
      <c r="BK124" s="221"/>
      <c r="BL124" s="221"/>
      <c r="BM124" s="221"/>
      <c r="BN124" s="221"/>
      <c r="BO124" s="221"/>
      <c r="BP124" s="221"/>
      <c r="BQ124" s="221"/>
      <c r="BR124" s="221"/>
      <c r="BS124" s="221"/>
      <c r="BT124" s="221"/>
      <c r="BU124" s="221"/>
      <c r="BV124" s="221"/>
      <c r="BW124" s="221"/>
      <c r="BX124" s="221"/>
      <c r="BY124" s="221"/>
      <c r="BZ124" s="221"/>
      <c r="CA124" s="221"/>
      <c r="CB124" s="221"/>
      <c r="CC124" s="221"/>
      <c r="CD124" s="221"/>
      <c r="CE124" s="221"/>
      <c r="CF124" s="221"/>
      <c r="CG124" s="221"/>
      <c r="CH124" s="221"/>
      <c r="CI124" s="221"/>
      <c r="CJ124" s="221"/>
      <c r="CK124" s="221"/>
      <c r="CL124" s="221"/>
      <c r="CM124" s="221"/>
      <c r="CN124" s="221"/>
      <c r="CO124" s="221"/>
      <c r="CP124" s="221"/>
      <c r="CQ124" s="221"/>
      <c r="CR124" s="221"/>
      <c r="CS124" s="221"/>
      <c r="CT124" s="221"/>
      <c r="CU124" s="221"/>
      <c r="CV124" s="221"/>
      <c r="CW124" s="221"/>
      <c r="CX124" s="221"/>
      <c r="CY124" s="221"/>
      <c r="CZ124" s="221"/>
      <c r="DA124" s="221"/>
      <c r="DB124" s="221"/>
      <c r="DC124" s="221"/>
      <c r="DD124" s="221"/>
      <c r="DE124" s="221"/>
      <c r="DF124" s="221"/>
      <c r="DG124" s="221"/>
      <c r="DH124" s="221"/>
      <c r="DI124" s="221"/>
      <c r="DJ124" s="221"/>
      <c r="DK124" s="221"/>
      <c r="DL124" s="221"/>
      <c r="DM124" s="221"/>
      <c r="DN124" s="221"/>
      <c r="DO124" s="221"/>
      <c r="DP124" s="221"/>
      <c r="DQ124" s="221"/>
      <c r="DR124" s="221"/>
      <c r="DS124" s="221"/>
      <c r="DT124" s="221"/>
      <c r="DU124" s="221"/>
      <c r="DV124" s="221"/>
      <c r="DW124" s="221"/>
      <c r="DX124" s="221"/>
      <c r="DY124" s="221"/>
      <c r="DZ124" s="221"/>
      <c r="EA124" s="221"/>
      <c r="EB124" s="221"/>
      <c r="EC124" s="221"/>
      <c r="ED124" s="221"/>
      <c r="EE124" s="221"/>
      <c r="EF124" s="221"/>
      <c r="EG124" s="221"/>
      <c r="EH124" s="221"/>
      <c r="EI124" s="221"/>
      <c r="EJ124" s="221"/>
      <c r="EK124" s="221"/>
      <c r="EL124" s="221"/>
      <c r="EM124" s="221"/>
      <c r="EN124" s="221"/>
      <c r="EO124" s="221"/>
      <c r="EP124" s="221"/>
      <c r="EQ124" s="221"/>
      <c r="ER124" s="221"/>
      <c r="ES124" s="221"/>
      <c r="ET124" s="221"/>
      <c r="EU124" s="221"/>
      <c r="EV124" s="221"/>
      <c r="EW124" s="221"/>
      <c r="EX124" s="221"/>
      <c r="EY124" s="221"/>
      <c r="EZ124" s="221"/>
      <c r="FA124" s="221"/>
      <c r="FB124" s="221"/>
    </row>
    <row r="125" spans="4:158" hidden="1" x14ac:dyDescent="0.25">
      <c r="D125" s="221"/>
      <c r="E125" s="221"/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21"/>
      <c r="Z125" s="221"/>
      <c r="AA125" s="221"/>
      <c r="AB125" s="221"/>
      <c r="AC125" s="221"/>
      <c r="AD125" s="221"/>
      <c r="AE125" s="221"/>
      <c r="AF125" s="221"/>
      <c r="AG125" s="221"/>
      <c r="AH125" s="221"/>
      <c r="AI125" s="221"/>
      <c r="AJ125" s="221"/>
      <c r="AK125" s="221"/>
      <c r="AL125" s="221"/>
      <c r="AM125" s="221"/>
      <c r="AN125" s="221"/>
      <c r="AO125" s="221"/>
      <c r="AP125" s="221"/>
      <c r="AQ125" s="221"/>
      <c r="AR125" s="221"/>
      <c r="AS125" s="221"/>
      <c r="AT125" s="221"/>
      <c r="AU125" s="221"/>
      <c r="AV125" s="221"/>
      <c r="AW125" s="221"/>
      <c r="AX125" s="221"/>
      <c r="AY125" s="221"/>
      <c r="AZ125" s="221"/>
      <c r="BA125" s="221"/>
      <c r="BB125" s="221"/>
      <c r="BC125" s="221"/>
      <c r="BD125" s="221"/>
      <c r="BE125" s="221"/>
      <c r="BF125" s="221"/>
      <c r="BG125" s="221"/>
      <c r="BH125" s="221"/>
      <c r="BI125" s="221"/>
      <c r="BJ125" s="221"/>
      <c r="BK125" s="221"/>
      <c r="BL125" s="221"/>
      <c r="BM125" s="221"/>
      <c r="BN125" s="221"/>
      <c r="BO125" s="221"/>
      <c r="BP125" s="221"/>
      <c r="BQ125" s="221"/>
      <c r="BR125" s="221"/>
      <c r="BS125" s="221"/>
      <c r="BT125" s="221"/>
      <c r="BU125" s="221"/>
      <c r="BV125" s="221"/>
      <c r="BW125" s="221"/>
      <c r="BX125" s="221"/>
      <c r="BY125" s="221"/>
      <c r="BZ125" s="221"/>
      <c r="CA125" s="221"/>
      <c r="CB125" s="221"/>
      <c r="CC125" s="221"/>
      <c r="CD125" s="221"/>
      <c r="CE125" s="221"/>
      <c r="CF125" s="221"/>
      <c r="CG125" s="221"/>
      <c r="CH125" s="221"/>
      <c r="CI125" s="221"/>
      <c r="CJ125" s="221"/>
      <c r="CK125" s="221"/>
      <c r="CL125" s="221"/>
      <c r="CM125" s="221"/>
      <c r="CN125" s="221"/>
      <c r="CO125" s="221"/>
      <c r="CP125" s="221"/>
      <c r="CQ125" s="221"/>
      <c r="CR125" s="221"/>
      <c r="CS125" s="221"/>
      <c r="CT125" s="221"/>
      <c r="CU125" s="221"/>
      <c r="CV125" s="221"/>
      <c r="CW125" s="221"/>
      <c r="CX125" s="221"/>
      <c r="CY125" s="221"/>
      <c r="CZ125" s="221"/>
      <c r="DA125" s="221"/>
      <c r="DB125" s="221"/>
      <c r="DC125" s="221"/>
      <c r="DD125" s="221"/>
      <c r="DE125" s="221"/>
      <c r="DF125" s="221"/>
      <c r="DG125" s="221"/>
      <c r="DH125" s="221"/>
      <c r="DI125" s="221"/>
      <c r="DJ125" s="221"/>
      <c r="DK125" s="221"/>
      <c r="DL125" s="221"/>
      <c r="DM125" s="221"/>
      <c r="DN125" s="221"/>
      <c r="DO125" s="221"/>
      <c r="DP125" s="221"/>
      <c r="DQ125" s="221"/>
      <c r="DR125" s="221"/>
      <c r="DS125" s="221"/>
      <c r="DT125" s="221"/>
      <c r="DU125" s="221"/>
      <c r="DV125" s="221"/>
      <c r="DW125" s="221"/>
      <c r="DX125" s="221"/>
      <c r="DY125" s="221"/>
      <c r="DZ125" s="221"/>
      <c r="EA125" s="221"/>
      <c r="EB125" s="221"/>
      <c r="EC125" s="221"/>
      <c r="ED125" s="221"/>
      <c r="EE125" s="221"/>
      <c r="EF125" s="221"/>
      <c r="EG125" s="221"/>
      <c r="EH125" s="221"/>
      <c r="EI125" s="221"/>
      <c r="EJ125" s="221"/>
      <c r="EK125" s="221"/>
      <c r="EL125" s="221"/>
      <c r="EM125" s="221"/>
      <c r="EN125" s="221"/>
      <c r="EO125" s="221"/>
      <c r="EP125" s="221"/>
      <c r="EQ125" s="221"/>
      <c r="ER125" s="221"/>
      <c r="ES125" s="221"/>
      <c r="ET125" s="221"/>
      <c r="EU125" s="221"/>
      <c r="EV125" s="221"/>
      <c r="EW125" s="221"/>
      <c r="EX125" s="221"/>
      <c r="EY125" s="221"/>
      <c r="EZ125" s="221"/>
      <c r="FA125" s="221"/>
      <c r="FB125" s="221"/>
    </row>
    <row r="126" spans="4:158" hidden="1" x14ac:dyDescent="0.25">
      <c r="D126" s="221"/>
      <c r="E126" s="221"/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21"/>
      <c r="Z126" s="221"/>
      <c r="AA126" s="221"/>
      <c r="AB126" s="221"/>
      <c r="AC126" s="221"/>
      <c r="AD126" s="221"/>
      <c r="AE126" s="221"/>
      <c r="AF126" s="221"/>
      <c r="AG126" s="221"/>
      <c r="AH126" s="221"/>
      <c r="AI126" s="221"/>
      <c r="AJ126" s="221"/>
      <c r="AK126" s="221"/>
      <c r="AL126" s="221"/>
      <c r="AM126" s="221"/>
      <c r="AN126" s="221"/>
      <c r="AO126" s="221"/>
      <c r="AP126" s="221"/>
      <c r="AQ126" s="221"/>
      <c r="AR126" s="221"/>
      <c r="AS126" s="221"/>
      <c r="AT126" s="221"/>
      <c r="AU126" s="221"/>
      <c r="AV126" s="221"/>
      <c r="AW126" s="221"/>
      <c r="AX126" s="221"/>
      <c r="AY126" s="221"/>
      <c r="AZ126" s="221"/>
      <c r="BA126" s="221"/>
      <c r="BB126" s="221"/>
      <c r="BC126" s="221"/>
      <c r="BD126" s="221"/>
      <c r="BE126" s="221"/>
      <c r="BF126" s="221"/>
      <c r="BG126" s="221"/>
      <c r="BH126" s="221"/>
      <c r="BI126" s="221"/>
      <c r="BJ126" s="221"/>
      <c r="BK126" s="221"/>
      <c r="BL126" s="221"/>
      <c r="BM126" s="221"/>
      <c r="BN126" s="221"/>
      <c r="BO126" s="221"/>
      <c r="BP126" s="221"/>
      <c r="BQ126" s="221"/>
      <c r="BR126" s="221"/>
      <c r="BS126" s="221"/>
      <c r="BT126" s="221"/>
      <c r="BU126" s="221"/>
      <c r="BV126" s="221"/>
      <c r="BW126" s="221"/>
      <c r="BX126" s="221"/>
      <c r="BY126" s="221"/>
      <c r="BZ126" s="221"/>
      <c r="CA126" s="221"/>
      <c r="CB126" s="221"/>
      <c r="CC126" s="221"/>
      <c r="CD126" s="221"/>
      <c r="CE126" s="221"/>
      <c r="CF126" s="221"/>
      <c r="CG126" s="221"/>
      <c r="CH126" s="221"/>
      <c r="CI126" s="221"/>
      <c r="CJ126" s="221"/>
      <c r="CK126" s="221"/>
      <c r="CL126" s="221"/>
      <c r="CM126" s="221"/>
      <c r="CN126" s="221"/>
      <c r="CO126" s="221"/>
      <c r="CP126" s="221"/>
      <c r="CQ126" s="221"/>
      <c r="CR126" s="221"/>
      <c r="CS126" s="221"/>
      <c r="CT126" s="221"/>
      <c r="CU126" s="221"/>
      <c r="CV126" s="221"/>
      <c r="CW126" s="221"/>
      <c r="CX126" s="221"/>
      <c r="CY126" s="221"/>
      <c r="CZ126" s="221"/>
      <c r="DA126" s="221"/>
      <c r="DB126" s="221"/>
      <c r="DC126" s="221"/>
      <c r="DD126" s="221"/>
      <c r="DE126" s="221"/>
      <c r="DF126" s="221"/>
      <c r="DG126" s="221"/>
      <c r="DH126" s="221"/>
      <c r="DI126" s="221"/>
      <c r="DJ126" s="221"/>
      <c r="DK126" s="221"/>
      <c r="DL126" s="221"/>
      <c r="DM126" s="221"/>
      <c r="DN126" s="221"/>
      <c r="DO126" s="221"/>
      <c r="DP126" s="221"/>
      <c r="DQ126" s="221"/>
      <c r="DR126" s="221"/>
      <c r="DS126" s="221"/>
      <c r="DT126" s="221"/>
      <c r="DU126" s="221"/>
      <c r="DV126" s="221"/>
      <c r="DW126" s="221"/>
      <c r="DX126" s="221"/>
      <c r="DY126" s="221"/>
      <c r="DZ126" s="221"/>
      <c r="EA126" s="221"/>
      <c r="EB126" s="221"/>
      <c r="EC126" s="221"/>
      <c r="ED126" s="221"/>
      <c r="EE126" s="221"/>
      <c r="EF126" s="221"/>
      <c r="EG126" s="221"/>
      <c r="EH126" s="221"/>
      <c r="EI126" s="221"/>
      <c r="EJ126" s="221"/>
      <c r="EK126" s="221"/>
      <c r="EL126" s="221"/>
      <c r="EM126" s="221"/>
      <c r="EN126" s="221"/>
      <c r="EO126" s="221"/>
      <c r="EP126" s="221"/>
      <c r="EQ126" s="221"/>
      <c r="ER126" s="221"/>
      <c r="ES126" s="221"/>
      <c r="ET126" s="221"/>
      <c r="EU126" s="221"/>
      <c r="EV126" s="221"/>
      <c r="EW126" s="221"/>
      <c r="EX126" s="221"/>
      <c r="EY126" s="221"/>
      <c r="EZ126" s="221"/>
      <c r="FA126" s="221"/>
      <c r="FB126" s="221"/>
    </row>
    <row r="127" spans="4:158" hidden="1" x14ac:dyDescent="0.25">
      <c r="D127" s="221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21"/>
      <c r="Z127" s="221"/>
      <c r="AA127" s="221"/>
      <c r="AB127" s="221"/>
      <c r="AC127" s="221"/>
      <c r="AD127" s="221"/>
      <c r="AE127" s="221"/>
      <c r="AF127" s="221"/>
      <c r="AG127" s="221"/>
      <c r="AH127" s="221"/>
      <c r="AI127" s="221"/>
      <c r="AJ127" s="221"/>
      <c r="AK127" s="221"/>
      <c r="AL127" s="221"/>
      <c r="AM127" s="221"/>
      <c r="AN127" s="221"/>
      <c r="AO127" s="221"/>
      <c r="AP127" s="221"/>
      <c r="AQ127" s="221"/>
      <c r="AR127" s="221"/>
      <c r="AS127" s="221"/>
      <c r="AT127" s="221"/>
      <c r="AU127" s="221"/>
      <c r="AV127" s="221"/>
      <c r="AW127" s="221"/>
      <c r="AX127" s="221"/>
      <c r="AY127" s="221"/>
      <c r="AZ127" s="221"/>
      <c r="BA127" s="221"/>
      <c r="BB127" s="221"/>
      <c r="BC127" s="221"/>
      <c r="BD127" s="221"/>
      <c r="BE127" s="221"/>
      <c r="BF127" s="221"/>
      <c r="BG127" s="221"/>
      <c r="BH127" s="221"/>
      <c r="BI127" s="221"/>
      <c r="BJ127" s="221"/>
      <c r="BK127" s="221"/>
      <c r="BL127" s="221"/>
      <c r="BM127" s="221"/>
      <c r="BN127" s="221"/>
      <c r="BO127" s="221"/>
      <c r="BP127" s="221"/>
      <c r="BQ127" s="221"/>
      <c r="BR127" s="221"/>
      <c r="BS127" s="221"/>
      <c r="BT127" s="221"/>
      <c r="BU127" s="221"/>
      <c r="BV127" s="221"/>
      <c r="BW127" s="221"/>
      <c r="BX127" s="221"/>
      <c r="BY127" s="221"/>
      <c r="BZ127" s="221"/>
      <c r="CA127" s="221"/>
      <c r="CB127" s="221"/>
      <c r="CC127" s="221"/>
      <c r="CD127" s="221"/>
      <c r="CE127" s="221"/>
      <c r="CF127" s="221"/>
      <c r="CG127" s="221"/>
      <c r="CH127" s="221"/>
      <c r="CI127" s="221"/>
      <c r="CJ127" s="221"/>
      <c r="CK127" s="221"/>
      <c r="CL127" s="221"/>
      <c r="CM127" s="221"/>
      <c r="CN127" s="221"/>
      <c r="CO127" s="221"/>
      <c r="CP127" s="221"/>
      <c r="CQ127" s="221"/>
      <c r="CR127" s="221"/>
      <c r="CS127" s="221"/>
      <c r="CT127" s="221"/>
      <c r="CU127" s="221"/>
      <c r="CV127" s="221"/>
      <c r="CW127" s="221"/>
      <c r="CX127" s="221"/>
      <c r="CY127" s="221"/>
      <c r="CZ127" s="221"/>
      <c r="DA127" s="221"/>
      <c r="DB127" s="221"/>
      <c r="DC127" s="221"/>
      <c r="DD127" s="221"/>
      <c r="DE127" s="221"/>
      <c r="DF127" s="221"/>
      <c r="DG127" s="221"/>
      <c r="DH127" s="221"/>
      <c r="DI127" s="221"/>
      <c r="DJ127" s="221"/>
      <c r="DK127" s="221"/>
      <c r="DL127" s="221"/>
      <c r="DM127" s="221"/>
      <c r="DN127" s="221"/>
      <c r="DO127" s="221"/>
      <c r="DP127" s="221"/>
      <c r="DQ127" s="221"/>
      <c r="DR127" s="221"/>
      <c r="DS127" s="221"/>
      <c r="DT127" s="221"/>
      <c r="DU127" s="221"/>
      <c r="DV127" s="221"/>
      <c r="DW127" s="221"/>
      <c r="DX127" s="221"/>
      <c r="DY127" s="221"/>
      <c r="DZ127" s="221"/>
      <c r="EA127" s="221"/>
      <c r="EB127" s="221"/>
      <c r="EC127" s="221"/>
      <c r="ED127" s="221"/>
      <c r="EE127" s="221"/>
      <c r="EF127" s="221"/>
      <c r="EG127" s="221"/>
      <c r="EH127" s="221"/>
      <c r="EI127" s="221"/>
      <c r="EJ127" s="221"/>
      <c r="EK127" s="221"/>
      <c r="EL127" s="221"/>
      <c r="EM127" s="221"/>
      <c r="EN127" s="221"/>
      <c r="EO127" s="221"/>
      <c r="EP127" s="221"/>
      <c r="EQ127" s="221"/>
      <c r="ER127" s="221"/>
      <c r="ES127" s="221"/>
      <c r="ET127" s="221"/>
      <c r="EU127" s="221"/>
      <c r="EV127" s="221"/>
      <c r="EW127" s="221"/>
      <c r="EX127" s="221"/>
      <c r="EY127" s="221"/>
      <c r="EZ127" s="221"/>
      <c r="FA127" s="221"/>
      <c r="FB127" s="221"/>
    </row>
    <row r="128" spans="4:158" hidden="1" x14ac:dyDescent="0.25">
      <c r="D128" s="221"/>
      <c r="E128" s="221"/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21"/>
      <c r="Z128" s="221"/>
      <c r="AA128" s="221"/>
      <c r="AB128" s="221"/>
      <c r="AC128" s="221"/>
      <c r="AD128" s="221"/>
      <c r="AE128" s="221"/>
      <c r="AF128" s="221"/>
      <c r="AG128" s="221"/>
      <c r="AH128" s="221"/>
      <c r="AI128" s="221"/>
      <c r="AJ128" s="221"/>
      <c r="AK128" s="221"/>
      <c r="AL128" s="221"/>
      <c r="AM128" s="221"/>
      <c r="AN128" s="221"/>
      <c r="AO128" s="221"/>
      <c r="AP128" s="221"/>
      <c r="AQ128" s="221"/>
      <c r="AR128" s="221"/>
      <c r="AS128" s="221"/>
      <c r="AT128" s="221"/>
      <c r="AU128" s="221"/>
      <c r="AV128" s="221"/>
      <c r="AW128" s="221"/>
      <c r="AX128" s="221"/>
      <c r="AY128" s="221"/>
      <c r="AZ128" s="221"/>
      <c r="BA128" s="221"/>
      <c r="BB128" s="221"/>
      <c r="BC128" s="221"/>
      <c r="BD128" s="221"/>
      <c r="BE128" s="221"/>
      <c r="BF128" s="221"/>
      <c r="BG128" s="221"/>
      <c r="BH128" s="221"/>
      <c r="BI128" s="221"/>
      <c r="BJ128" s="221"/>
      <c r="BK128" s="221"/>
      <c r="BL128" s="221"/>
      <c r="BM128" s="221"/>
      <c r="BN128" s="221"/>
      <c r="BO128" s="221"/>
      <c r="BP128" s="221"/>
      <c r="BQ128" s="221"/>
      <c r="BR128" s="221"/>
      <c r="BS128" s="221"/>
      <c r="BT128" s="221"/>
      <c r="BU128" s="221"/>
      <c r="BV128" s="221"/>
      <c r="BW128" s="221"/>
      <c r="BX128" s="221"/>
      <c r="BY128" s="221"/>
      <c r="BZ128" s="221"/>
      <c r="CA128" s="221"/>
      <c r="CB128" s="221"/>
      <c r="CC128" s="221"/>
      <c r="CD128" s="221"/>
      <c r="CE128" s="221"/>
      <c r="CF128" s="221"/>
      <c r="CG128" s="221"/>
      <c r="CH128" s="221"/>
      <c r="CI128" s="221"/>
      <c r="CJ128" s="221"/>
      <c r="CK128" s="221"/>
      <c r="CL128" s="221"/>
      <c r="CM128" s="221"/>
      <c r="CN128" s="221"/>
      <c r="CO128" s="221"/>
      <c r="CP128" s="221"/>
      <c r="CQ128" s="221"/>
      <c r="CR128" s="221"/>
      <c r="CS128" s="221"/>
      <c r="CT128" s="221"/>
      <c r="CU128" s="221"/>
      <c r="CV128" s="221"/>
      <c r="CW128" s="221"/>
      <c r="CX128" s="221"/>
      <c r="CY128" s="221"/>
      <c r="CZ128" s="221"/>
      <c r="DA128" s="221"/>
      <c r="DB128" s="221"/>
      <c r="DC128" s="221"/>
      <c r="DD128" s="221"/>
      <c r="DE128" s="221"/>
      <c r="DF128" s="221"/>
      <c r="DG128" s="221"/>
      <c r="DH128" s="221"/>
      <c r="DI128" s="221"/>
      <c r="DJ128" s="221"/>
      <c r="DK128" s="221"/>
      <c r="DL128" s="221"/>
      <c r="DM128" s="221"/>
      <c r="DN128" s="221"/>
      <c r="DO128" s="221"/>
      <c r="DP128" s="221"/>
      <c r="DQ128" s="221"/>
      <c r="DR128" s="221"/>
      <c r="DS128" s="221"/>
      <c r="DT128" s="221"/>
      <c r="DU128" s="221"/>
      <c r="DV128" s="221"/>
      <c r="DW128" s="221"/>
      <c r="DX128" s="221"/>
      <c r="DY128" s="221"/>
      <c r="DZ128" s="221"/>
      <c r="EA128" s="221"/>
      <c r="EB128" s="221"/>
      <c r="EC128" s="221"/>
      <c r="ED128" s="221"/>
      <c r="EE128" s="221"/>
      <c r="EF128" s="221"/>
      <c r="EG128" s="221"/>
      <c r="EH128" s="221"/>
      <c r="EI128" s="221"/>
      <c r="EJ128" s="221"/>
      <c r="EK128" s="221"/>
      <c r="EL128" s="221"/>
      <c r="EM128" s="221"/>
      <c r="EN128" s="221"/>
      <c r="EO128" s="221"/>
      <c r="EP128" s="221"/>
      <c r="EQ128" s="221"/>
      <c r="ER128" s="221"/>
      <c r="ES128" s="221"/>
      <c r="ET128" s="221"/>
      <c r="EU128" s="221"/>
      <c r="EV128" s="221"/>
      <c r="EW128" s="221"/>
      <c r="EX128" s="221"/>
      <c r="EY128" s="221"/>
      <c r="EZ128" s="221"/>
      <c r="FA128" s="221"/>
      <c r="FB128" s="221"/>
    </row>
    <row r="129" spans="4:158" hidden="1" x14ac:dyDescent="0.25">
      <c r="D129" s="221"/>
      <c r="E129" s="221"/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21"/>
      <c r="Z129" s="221"/>
      <c r="AA129" s="221"/>
      <c r="AB129" s="221"/>
      <c r="AC129" s="221"/>
      <c r="AD129" s="221"/>
      <c r="AE129" s="221"/>
      <c r="AF129" s="221"/>
      <c r="AG129" s="221"/>
      <c r="AH129" s="221"/>
      <c r="AI129" s="221"/>
      <c r="AJ129" s="221"/>
      <c r="AK129" s="221"/>
      <c r="AL129" s="221"/>
      <c r="AM129" s="221"/>
      <c r="AN129" s="221"/>
      <c r="AO129" s="221"/>
      <c r="AP129" s="221"/>
      <c r="AQ129" s="221"/>
      <c r="AR129" s="221"/>
      <c r="AS129" s="221"/>
      <c r="AT129" s="221"/>
      <c r="AU129" s="221"/>
      <c r="AV129" s="221"/>
      <c r="AW129" s="221"/>
      <c r="AX129" s="221"/>
      <c r="AY129" s="221"/>
      <c r="AZ129" s="221"/>
      <c r="BA129" s="221"/>
      <c r="BB129" s="221"/>
      <c r="BC129" s="221"/>
      <c r="BD129" s="221"/>
      <c r="BE129" s="221"/>
      <c r="BF129" s="221"/>
      <c r="BG129" s="221"/>
      <c r="BH129" s="221"/>
      <c r="BI129" s="221"/>
      <c r="BJ129" s="221"/>
      <c r="BK129" s="221"/>
      <c r="BL129" s="221"/>
      <c r="BM129" s="221"/>
      <c r="BN129" s="221"/>
      <c r="BO129" s="221"/>
      <c r="BP129" s="221"/>
      <c r="BQ129" s="221"/>
      <c r="BR129" s="221"/>
      <c r="BS129" s="221"/>
      <c r="BT129" s="221"/>
      <c r="BU129" s="221"/>
      <c r="BV129" s="221"/>
      <c r="BW129" s="221"/>
      <c r="BX129" s="221"/>
      <c r="BY129" s="221"/>
      <c r="BZ129" s="221"/>
      <c r="CA129" s="221"/>
      <c r="CB129" s="221"/>
      <c r="CC129" s="221"/>
      <c r="CD129" s="221"/>
      <c r="CE129" s="221"/>
      <c r="CF129" s="221"/>
      <c r="CG129" s="221"/>
      <c r="CH129" s="221"/>
      <c r="CI129" s="221"/>
      <c r="CJ129" s="221"/>
      <c r="CK129" s="221"/>
      <c r="CL129" s="221"/>
      <c r="CM129" s="221"/>
      <c r="CN129" s="221"/>
      <c r="CO129" s="221"/>
      <c r="CP129" s="221"/>
      <c r="CQ129" s="221"/>
      <c r="CR129" s="221"/>
      <c r="CS129" s="221"/>
      <c r="CT129" s="221"/>
      <c r="CU129" s="221"/>
      <c r="CV129" s="221"/>
      <c r="CW129" s="221"/>
      <c r="CX129" s="221"/>
      <c r="CY129" s="221"/>
      <c r="CZ129" s="221"/>
      <c r="DA129" s="221"/>
      <c r="DB129" s="221"/>
      <c r="DC129" s="221"/>
      <c r="DD129" s="221"/>
      <c r="DE129" s="221"/>
      <c r="DF129" s="221"/>
      <c r="DG129" s="221"/>
      <c r="DH129" s="221"/>
      <c r="DI129" s="221"/>
      <c r="DJ129" s="221"/>
      <c r="DK129" s="221"/>
      <c r="DL129" s="221"/>
      <c r="DM129" s="221"/>
      <c r="DN129" s="221"/>
      <c r="DO129" s="221"/>
      <c r="DP129" s="221"/>
      <c r="DQ129" s="221"/>
      <c r="DR129" s="221"/>
      <c r="DS129" s="221"/>
      <c r="DT129" s="221"/>
      <c r="DU129" s="221"/>
      <c r="DV129" s="221"/>
      <c r="DW129" s="221"/>
      <c r="DX129" s="221"/>
      <c r="DY129" s="221"/>
      <c r="DZ129" s="221"/>
      <c r="EA129" s="221"/>
      <c r="EB129" s="221"/>
      <c r="EC129" s="221"/>
      <c r="ED129" s="221"/>
      <c r="EE129" s="221"/>
      <c r="EF129" s="221"/>
      <c r="EG129" s="221"/>
      <c r="EH129" s="221"/>
      <c r="EI129" s="221"/>
      <c r="EJ129" s="221"/>
      <c r="EK129" s="221"/>
      <c r="EL129" s="221"/>
      <c r="EM129" s="221"/>
      <c r="EN129" s="221"/>
      <c r="EO129" s="221"/>
      <c r="EP129" s="221"/>
      <c r="EQ129" s="221"/>
      <c r="ER129" s="221"/>
      <c r="ES129" s="221"/>
      <c r="ET129" s="221"/>
      <c r="EU129" s="221"/>
      <c r="EV129" s="221"/>
      <c r="EW129" s="221"/>
      <c r="EX129" s="221"/>
      <c r="EY129" s="221"/>
      <c r="EZ129" s="221"/>
      <c r="FA129" s="221"/>
      <c r="FB129" s="221"/>
    </row>
    <row r="130" spans="4:158" hidden="1" x14ac:dyDescent="0.25">
      <c r="D130" s="221"/>
      <c r="E130" s="221"/>
      <c r="F130" s="221"/>
      <c r="G130" s="221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21"/>
      <c r="Z130" s="221"/>
      <c r="AA130" s="221"/>
      <c r="AB130" s="221"/>
      <c r="AC130" s="221"/>
      <c r="AD130" s="221"/>
      <c r="AE130" s="221"/>
      <c r="AF130" s="221"/>
      <c r="AG130" s="221"/>
      <c r="AH130" s="221"/>
      <c r="AI130" s="221"/>
      <c r="AJ130" s="221"/>
      <c r="AK130" s="221"/>
      <c r="AL130" s="221"/>
      <c r="AM130" s="221"/>
      <c r="AN130" s="221"/>
      <c r="AO130" s="221"/>
      <c r="AP130" s="221"/>
      <c r="AQ130" s="221"/>
      <c r="AR130" s="221"/>
      <c r="AS130" s="221"/>
      <c r="AT130" s="221"/>
      <c r="AU130" s="221"/>
      <c r="AV130" s="221"/>
      <c r="AW130" s="221"/>
      <c r="AX130" s="221"/>
      <c r="AY130" s="221"/>
      <c r="AZ130" s="221"/>
      <c r="BA130" s="221"/>
      <c r="BB130" s="221"/>
      <c r="BC130" s="221"/>
      <c r="BD130" s="221"/>
      <c r="BE130" s="221"/>
      <c r="BF130" s="221"/>
      <c r="BG130" s="221"/>
      <c r="BH130" s="221"/>
      <c r="BI130" s="221"/>
      <c r="BJ130" s="221"/>
      <c r="BK130" s="221"/>
      <c r="BL130" s="221"/>
      <c r="BM130" s="221"/>
      <c r="BN130" s="221"/>
      <c r="BO130" s="221"/>
      <c r="BP130" s="221"/>
      <c r="BQ130" s="221"/>
      <c r="BR130" s="221"/>
      <c r="BS130" s="221"/>
      <c r="BT130" s="221"/>
      <c r="BU130" s="221"/>
      <c r="BV130" s="221"/>
      <c r="BW130" s="221"/>
      <c r="BX130" s="221"/>
      <c r="BY130" s="221"/>
      <c r="BZ130" s="221"/>
      <c r="CA130" s="221"/>
      <c r="CB130" s="221"/>
      <c r="CC130" s="221"/>
      <c r="CD130" s="221"/>
      <c r="CE130" s="221"/>
      <c r="CF130" s="221"/>
      <c r="CG130" s="221"/>
      <c r="CH130" s="221"/>
      <c r="CI130" s="221"/>
      <c r="CJ130" s="221"/>
      <c r="CK130" s="221"/>
      <c r="CL130" s="221"/>
      <c r="CM130" s="221"/>
      <c r="CN130" s="221"/>
      <c r="CO130" s="221"/>
      <c r="CP130" s="221"/>
      <c r="CQ130" s="221"/>
      <c r="CR130" s="221"/>
      <c r="CS130" s="221"/>
      <c r="CT130" s="221"/>
      <c r="CU130" s="221"/>
      <c r="CV130" s="221"/>
      <c r="CW130" s="221"/>
      <c r="CX130" s="221"/>
      <c r="CY130" s="221"/>
      <c r="CZ130" s="221"/>
      <c r="DA130" s="221"/>
      <c r="DB130" s="221"/>
      <c r="DC130" s="221"/>
      <c r="DD130" s="221"/>
      <c r="DE130" s="221"/>
      <c r="DF130" s="221"/>
      <c r="DG130" s="221"/>
      <c r="DH130" s="221"/>
      <c r="DI130" s="221"/>
      <c r="DJ130" s="221"/>
      <c r="DK130" s="221"/>
      <c r="DL130" s="221"/>
      <c r="DM130" s="221"/>
      <c r="DN130" s="221"/>
      <c r="DO130" s="221"/>
      <c r="DP130" s="221"/>
      <c r="DQ130" s="221"/>
      <c r="DR130" s="221"/>
      <c r="DS130" s="221"/>
      <c r="DT130" s="221"/>
      <c r="DU130" s="221"/>
      <c r="DV130" s="221"/>
      <c r="DW130" s="221"/>
      <c r="DX130" s="221"/>
      <c r="DY130" s="221"/>
      <c r="DZ130" s="221"/>
      <c r="EA130" s="221"/>
      <c r="EB130" s="221"/>
      <c r="EC130" s="221"/>
      <c r="ED130" s="221"/>
      <c r="EE130" s="221"/>
      <c r="EF130" s="221"/>
      <c r="EG130" s="221"/>
      <c r="EH130" s="221"/>
      <c r="EI130" s="221"/>
      <c r="EJ130" s="221"/>
      <c r="EK130" s="221"/>
      <c r="EL130" s="221"/>
      <c r="EM130" s="221"/>
      <c r="EN130" s="221"/>
      <c r="EO130" s="221"/>
      <c r="EP130" s="221"/>
      <c r="EQ130" s="221"/>
      <c r="ER130" s="221"/>
      <c r="ES130" s="221"/>
      <c r="ET130" s="221"/>
      <c r="EU130" s="221"/>
      <c r="EV130" s="221"/>
      <c r="EW130" s="221"/>
      <c r="EX130" s="221"/>
      <c r="EY130" s="221"/>
      <c r="EZ130" s="221"/>
      <c r="FA130" s="221"/>
      <c r="FB130" s="221"/>
    </row>
    <row r="131" spans="4:158" hidden="1" x14ac:dyDescent="0.25">
      <c r="D131" s="221"/>
      <c r="E131" s="221"/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21"/>
      <c r="Z131" s="221"/>
      <c r="AA131" s="221"/>
      <c r="AB131" s="221"/>
      <c r="AC131" s="221"/>
      <c r="AD131" s="221"/>
      <c r="AE131" s="221"/>
      <c r="AF131" s="221"/>
      <c r="AG131" s="221"/>
      <c r="AH131" s="221"/>
      <c r="AI131" s="221"/>
      <c r="AJ131" s="221"/>
      <c r="AK131" s="221"/>
      <c r="AL131" s="221"/>
      <c r="AM131" s="221"/>
      <c r="AN131" s="221"/>
      <c r="AO131" s="221"/>
      <c r="AP131" s="221"/>
      <c r="AQ131" s="221"/>
      <c r="AR131" s="221"/>
      <c r="AS131" s="221"/>
      <c r="AT131" s="221"/>
      <c r="AU131" s="221"/>
      <c r="AV131" s="221"/>
      <c r="AW131" s="221"/>
      <c r="AX131" s="221"/>
      <c r="AY131" s="221"/>
      <c r="AZ131" s="221"/>
      <c r="BA131" s="221"/>
      <c r="BB131" s="221"/>
      <c r="BC131" s="221"/>
      <c r="BD131" s="221"/>
      <c r="BE131" s="221"/>
      <c r="BF131" s="221"/>
      <c r="BG131" s="221"/>
      <c r="BH131" s="221"/>
      <c r="BI131" s="221"/>
      <c r="BJ131" s="221"/>
      <c r="BK131" s="221"/>
      <c r="BL131" s="221"/>
      <c r="BM131" s="221"/>
      <c r="BN131" s="221"/>
      <c r="BO131" s="221"/>
      <c r="BP131" s="221"/>
      <c r="BQ131" s="221"/>
      <c r="BR131" s="221"/>
      <c r="BS131" s="221"/>
      <c r="BT131" s="221"/>
      <c r="BU131" s="221"/>
      <c r="BV131" s="221"/>
      <c r="BW131" s="221"/>
      <c r="BX131" s="221"/>
      <c r="BY131" s="221"/>
      <c r="BZ131" s="221"/>
      <c r="CA131" s="221"/>
      <c r="CB131" s="221"/>
      <c r="CC131" s="221"/>
      <c r="CD131" s="221"/>
      <c r="CE131" s="221"/>
      <c r="CF131" s="221"/>
      <c r="CG131" s="221"/>
      <c r="CH131" s="221"/>
      <c r="CI131" s="221"/>
      <c r="CJ131" s="221"/>
      <c r="CK131" s="221"/>
      <c r="CL131" s="221"/>
      <c r="CM131" s="221"/>
      <c r="CN131" s="221"/>
      <c r="CO131" s="221"/>
      <c r="CP131" s="221"/>
      <c r="CQ131" s="221"/>
      <c r="CR131" s="221"/>
      <c r="CS131" s="221"/>
      <c r="CT131" s="221"/>
      <c r="CU131" s="221"/>
      <c r="CV131" s="221"/>
      <c r="CW131" s="221"/>
      <c r="CX131" s="221"/>
      <c r="CY131" s="221"/>
      <c r="CZ131" s="221"/>
      <c r="DA131" s="221"/>
      <c r="DB131" s="221"/>
      <c r="DC131" s="221"/>
      <c r="DD131" s="221"/>
      <c r="DE131" s="221"/>
      <c r="DF131" s="221"/>
      <c r="DG131" s="221"/>
      <c r="DH131" s="221"/>
      <c r="DI131" s="221"/>
      <c r="DJ131" s="221"/>
      <c r="DK131" s="221"/>
      <c r="DL131" s="221"/>
      <c r="DM131" s="221"/>
      <c r="DN131" s="221"/>
      <c r="DO131" s="221"/>
      <c r="DP131" s="221"/>
      <c r="DQ131" s="221"/>
      <c r="DR131" s="221"/>
      <c r="DS131" s="221"/>
      <c r="DT131" s="221"/>
      <c r="DU131" s="221"/>
      <c r="DV131" s="221"/>
      <c r="DW131" s="221"/>
      <c r="DX131" s="221"/>
      <c r="DY131" s="221"/>
      <c r="DZ131" s="221"/>
      <c r="EA131" s="221"/>
      <c r="EB131" s="221"/>
      <c r="EC131" s="221"/>
      <c r="ED131" s="221"/>
      <c r="EE131" s="221"/>
      <c r="EF131" s="221"/>
      <c r="EG131" s="221"/>
      <c r="EH131" s="221"/>
      <c r="EI131" s="221"/>
      <c r="EJ131" s="221"/>
      <c r="EK131" s="221"/>
      <c r="EL131" s="221"/>
      <c r="EM131" s="221"/>
      <c r="EN131" s="221"/>
      <c r="EO131" s="221"/>
      <c r="EP131" s="221"/>
      <c r="EQ131" s="221"/>
      <c r="ER131" s="221"/>
      <c r="ES131" s="221"/>
      <c r="ET131" s="221"/>
      <c r="EU131" s="221"/>
      <c r="EV131" s="221"/>
      <c r="EW131" s="221"/>
      <c r="EX131" s="221"/>
      <c r="EY131" s="221"/>
      <c r="EZ131" s="221"/>
      <c r="FA131" s="221"/>
      <c r="FB131" s="221"/>
    </row>
    <row r="132" spans="4:158" hidden="1" x14ac:dyDescent="0.25">
      <c r="D132" s="221"/>
      <c r="E132" s="221"/>
      <c r="F132" s="221"/>
      <c r="G132" s="221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21"/>
      <c r="Z132" s="221"/>
      <c r="AA132" s="221"/>
      <c r="AB132" s="221"/>
      <c r="AC132" s="221"/>
      <c r="AD132" s="221"/>
      <c r="AE132" s="221"/>
      <c r="AF132" s="221"/>
      <c r="AG132" s="221"/>
      <c r="AH132" s="221"/>
      <c r="AI132" s="221"/>
      <c r="AJ132" s="221"/>
      <c r="AK132" s="221"/>
      <c r="AL132" s="221"/>
      <c r="AM132" s="221"/>
      <c r="AN132" s="221"/>
      <c r="AO132" s="221"/>
      <c r="AP132" s="221"/>
      <c r="AQ132" s="221"/>
      <c r="AR132" s="221"/>
      <c r="AS132" s="221"/>
      <c r="AT132" s="221"/>
      <c r="AU132" s="221"/>
      <c r="AV132" s="221"/>
      <c r="AW132" s="221"/>
      <c r="AX132" s="221"/>
      <c r="AY132" s="221"/>
      <c r="AZ132" s="221"/>
      <c r="BA132" s="221"/>
      <c r="BB132" s="221"/>
      <c r="BC132" s="221"/>
      <c r="BD132" s="221"/>
      <c r="BE132" s="221"/>
      <c r="BF132" s="221"/>
      <c r="BG132" s="221"/>
      <c r="BH132" s="221"/>
      <c r="BI132" s="221"/>
      <c r="BJ132" s="221"/>
      <c r="BK132" s="221"/>
      <c r="BL132" s="221"/>
      <c r="BM132" s="221"/>
      <c r="BN132" s="221"/>
      <c r="BO132" s="221"/>
      <c r="BP132" s="221"/>
      <c r="BQ132" s="221"/>
      <c r="BR132" s="221"/>
      <c r="BS132" s="221"/>
      <c r="BT132" s="221"/>
      <c r="BU132" s="221"/>
      <c r="BV132" s="221"/>
      <c r="BW132" s="221"/>
      <c r="BX132" s="221"/>
      <c r="BY132" s="221"/>
      <c r="BZ132" s="221"/>
      <c r="CA132" s="221"/>
      <c r="CB132" s="221"/>
      <c r="CC132" s="221"/>
      <c r="CD132" s="221"/>
      <c r="CE132" s="221"/>
      <c r="CF132" s="221"/>
      <c r="CG132" s="221"/>
      <c r="CH132" s="221"/>
      <c r="CI132" s="221"/>
      <c r="CJ132" s="221"/>
      <c r="CK132" s="221"/>
      <c r="CL132" s="221"/>
      <c r="CM132" s="221"/>
      <c r="CN132" s="221"/>
      <c r="CO132" s="221"/>
      <c r="CP132" s="221"/>
      <c r="CQ132" s="221"/>
      <c r="CR132" s="221"/>
      <c r="CS132" s="221"/>
      <c r="CT132" s="221"/>
      <c r="CU132" s="221"/>
      <c r="CV132" s="221"/>
      <c r="CW132" s="221"/>
      <c r="CX132" s="221"/>
      <c r="CY132" s="221"/>
      <c r="CZ132" s="221"/>
      <c r="DA132" s="221"/>
      <c r="DB132" s="221"/>
      <c r="DC132" s="221"/>
      <c r="DD132" s="221"/>
      <c r="DE132" s="221"/>
      <c r="DF132" s="221"/>
      <c r="DG132" s="221"/>
      <c r="DH132" s="221"/>
      <c r="DI132" s="221"/>
      <c r="DJ132" s="221"/>
      <c r="DK132" s="221"/>
      <c r="DL132" s="221"/>
      <c r="DM132" s="221"/>
      <c r="DN132" s="221"/>
      <c r="DO132" s="221"/>
      <c r="DP132" s="221"/>
      <c r="DQ132" s="221"/>
      <c r="DR132" s="221"/>
      <c r="DS132" s="221"/>
      <c r="DT132" s="221"/>
      <c r="DU132" s="221"/>
      <c r="DV132" s="221"/>
      <c r="DW132" s="221"/>
      <c r="DX132" s="221"/>
      <c r="DY132" s="221"/>
      <c r="DZ132" s="221"/>
      <c r="EA132" s="221"/>
      <c r="EB132" s="221"/>
      <c r="EC132" s="221"/>
      <c r="ED132" s="221"/>
      <c r="EE132" s="221"/>
      <c r="EF132" s="221"/>
      <c r="EG132" s="221"/>
      <c r="EH132" s="221"/>
      <c r="EI132" s="221"/>
      <c r="EJ132" s="221"/>
      <c r="EK132" s="221"/>
      <c r="EL132" s="221"/>
      <c r="EM132" s="221"/>
      <c r="EN132" s="221"/>
      <c r="EO132" s="221"/>
      <c r="EP132" s="221"/>
      <c r="EQ132" s="221"/>
      <c r="ER132" s="221"/>
      <c r="ES132" s="221"/>
      <c r="ET132" s="221"/>
      <c r="EU132" s="221"/>
      <c r="EV132" s="221"/>
      <c r="EW132" s="221"/>
      <c r="EX132" s="221"/>
      <c r="EY132" s="221"/>
      <c r="EZ132" s="221"/>
      <c r="FA132" s="221"/>
      <c r="FB132" s="221"/>
    </row>
    <row r="133" spans="4:158" hidden="1" x14ac:dyDescent="0.25">
      <c r="D133" s="221"/>
      <c r="E133" s="221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21"/>
      <c r="Z133" s="221"/>
      <c r="AA133" s="221"/>
      <c r="AB133" s="221"/>
      <c r="AC133" s="221"/>
      <c r="AD133" s="221"/>
      <c r="AE133" s="221"/>
      <c r="AF133" s="221"/>
      <c r="AG133" s="221"/>
      <c r="AH133" s="221"/>
      <c r="AI133" s="221"/>
      <c r="AJ133" s="221"/>
      <c r="AK133" s="221"/>
      <c r="AL133" s="221"/>
      <c r="AM133" s="221"/>
      <c r="AN133" s="221"/>
      <c r="AO133" s="221"/>
      <c r="AP133" s="221"/>
      <c r="AQ133" s="221"/>
      <c r="AR133" s="221"/>
      <c r="AS133" s="221"/>
      <c r="AT133" s="221"/>
      <c r="AU133" s="221"/>
      <c r="AV133" s="221"/>
      <c r="AW133" s="221"/>
      <c r="AX133" s="221"/>
      <c r="AY133" s="221"/>
      <c r="AZ133" s="221"/>
      <c r="BA133" s="221"/>
      <c r="BB133" s="221"/>
      <c r="BC133" s="221"/>
      <c r="BD133" s="221"/>
      <c r="BE133" s="221"/>
      <c r="BF133" s="221"/>
      <c r="BG133" s="221"/>
      <c r="BH133" s="221"/>
      <c r="BI133" s="221"/>
      <c r="BJ133" s="221"/>
      <c r="BK133" s="221"/>
      <c r="BL133" s="221"/>
      <c r="BM133" s="221"/>
      <c r="BN133" s="221"/>
      <c r="BO133" s="221"/>
      <c r="BP133" s="221"/>
      <c r="BQ133" s="221"/>
      <c r="BR133" s="221"/>
      <c r="BS133" s="221"/>
      <c r="BT133" s="221"/>
      <c r="BU133" s="221"/>
      <c r="BV133" s="221"/>
      <c r="BW133" s="221"/>
      <c r="BX133" s="221"/>
      <c r="BY133" s="221"/>
      <c r="BZ133" s="221"/>
      <c r="CA133" s="221"/>
      <c r="CB133" s="221"/>
      <c r="CC133" s="221"/>
      <c r="CD133" s="221"/>
      <c r="CE133" s="221"/>
      <c r="CF133" s="221"/>
      <c r="CG133" s="221"/>
      <c r="CH133" s="221"/>
      <c r="CI133" s="221"/>
      <c r="CJ133" s="221"/>
      <c r="CK133" s="221"/>
      <c r="CL133" s="221"/>
      <c r="CM133" s="221"/>
      <c r="CN133" s="221"/>
      <c r="CO133" s="221"/>
      <c r="CP133" s="221"/>
      <c r="CQ133" s="221"/>
      <c r="CR133" s="221"/>
      <c r="CS133" s="221"/>
      <c r="CT133" s="221"/>
      <c r="CU133" s="221"/>
      <c r="CV133" s="221"/>
      <c r="CW133" s="221"/>
      <c r="CX133" s="221"/>
      <c r="CY133" s="221"/>
      <c r="CZ133" s="221"/>
      <c r="DA133" s="221"/>
      <c r="DB133" s="221"/>
      <c r="DC133" s="221"/>
      <c r="DD133" s="221"/>
      <c r="DE133" s="221"/>
      <c r="DF133" s="221"/>
      <c r="DG133" s="221"/>
      <c r="DH133" s="221"/>
      <c r="DI133" s="221"/>
      <c r="DJ133" s="221"/>
      <c r="DK133" s="221"/>
      <c r="DL133" s="221"/>
      <c r="DM133" s="221"/>
      <c r="DN133" s="221"/>
      <c r="DO133" s="221"/>
      <c r="DP133" s="221"/>
      <c r="DQ133" s="221"/>
      <c r="DR133" s="221"/>
      <c r="DS133" s="221"/>
      <c r="DT133" s="221"/>
      <c r="DU133" s="221"/>
      <c r="DV133" s="221"/>
      <c r="DW133" s="221"/>
      <c r="DX133" s="221"/>
      <c r="DY133" s="221"/>
      <c r="DZ133" s="221"/>
      <c r="EA133" s="221"/>
      <c r="EB133" s="221"/>
      <c r="EC133" s="221"/>
      <c r="ED133" s="221"/>
      <c r="EE133" s="221"/>
      <c r="EF133" s="221"/>
      <c r="EG133" s="221"/>
      <c r="EH133" s="221"/>
      <c r="EI133" s="221"/>
      <c r="EJ133" s="221"/>
      <c r="EK133" s="221"/>
      <c r="EL133" s="221"/>
      <c r="EM133" s="221"/>
      <c r="EN133" s="221"/>
      <c r="EO133" s="221"/>
      <c r="EP133" s="221"/>
      <c r="EQ133" s="221"/>
      <c r="ER133" s="221"/>
      <c r="ES133" s="221"/>
      <c r="ET133" s="221"/>
      <c r="EU133" s="221"/>
      <c r="EV133" s="221"/>
      <c r="EW133" s="221"/>
      <c r="EX133" s="221"/>
      <c r="EY133" s="221"/>
      <c r="EZ133" s="221"/>
      <c r="FA133" s="221"/>
      <c r="FB133" s="221"/>
    </row>
    <row r="134" spans="4:158" hidden="1" x14ac:dyDescent="0.25">
      <c r="D134" s="221"/>
      <c r="E134" s="221"/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21"/>
      <c r="Z134" s="221"/>
      <c r="AA134" s="221"/>
      <c r="AB134" s="221"/>
      <c r="AC134" s="221"/>
      <c r="AD134" s="221"/>
      <c r="AE134" s="221"/>
      <c r="AF134" s="221"/>
      <c r="AG134" s="221"/>
      <c r="AH134" s="221"/>
      <c r="AI134" s="221"/>
      <c r="AJ134" s="221"/>
      <c r="AK134" s="221"/>
      <c r="AL134" s="221"/>
      <c r="AM134" s="221"/>
      <c r="AN134" s="221"/>
      <c r="AO134" s="221"/>
      <c r="AP134" s="221"/>
      <c r="AQ134" s="221"/>
      <c r="AR134" s="221"/>
      <c r="AS134" s="221"/>
      <c r="AT134" s="221"/>
      <c r="AU134" s="221"/>
      <c r="AV134" s="221"/>
      <c r="AW134" s="221"/>
      <c r="AX134" s="221"/>
      <c r="AY134" s="221"/>
      <c r="AZ134" s="221"/>
      <c r="BA134" s="221"/>
      <c r="BB134" s="221"/>
      <c r="BC134" s="221"/>
      <c r="BD134" s="221"/>
      <c r="BE134" s="221"/>
      <c r="BF134" s="221"/>
      <c r="BG134" s="221"/>
      <c r="BH134" s="221"/>
      <c r="BI134" s="221"/>
      <c r="BJ134" s="221"/>
      <c r="BK134" s="221"/>
      <c r="BL134" s="221"/>
      <c r="BM134" s="221"/>
      <c r="BN134" s="221"/>
      <c r="BO134" s="221"/>
      <c r="BP134" s="221"/>
      <c r="BQ134" s="221"/>
      <c r="BR134" s="221"/>
      <c r="BS134" s="221"/>
      <c r="BT134" s="221"/>
      <c r="BU134" s="221"/>
      <c r="BV134" s="221"/>
      <c r="BW134" s="221"/>
      <c r="BX134" s="221"/>
      <c r="BY134" s="221"/>
      <c r="BZ134" s="221"/>
      <c r="CA134" s="221"/>
      <c r="CB134" s="221"/>
      <c r="CC134" s="221"/>
      <c r="CD134" s="221"/>
      <c r="CE134" s="221"/>
      <c r="CF134" s="221"/>
      <c r="CG134" s="221"/>
      <c r="CH134" s="221"/>
      <c r="CI134" s="221"/>
      <c r="CJ134" s="221"/>
      <c r="CK134" s="221"/>
      <c r="CL134" s="221"/>
      <c r="CM134" s="221"/>
      <c r="CN134" s="221"/>
      <c r="CO134" s="221"/>
      <c r="CP134" s="221"/>
      <c r="CQ134" s="221"/>
      <c r="CR134" s="221"/>
      <c r="CS134" s="221"/>
      <c r="CT134" s="221"/>
      <c r="CU134" s="221"/>
      <c r="CV134" s="221"/>
      <c r="CW134" s="221"/>
      <c r="CX134" s="221"/>
      <c r="CY134" s="221"/>
      <c r="CZ134" s="221"/>
      <c r="DA134" s="221"/>
      <c r="DB134" s="221"/>
      <c r="DC134" s="221"/>
      <c r="DD134" s="221"/>
      <c r="DE134" s="221"/>
      <c r="DF134" s="221"/>
      <c r="DG134" s="221"/>
      <c r="DH134" s="221"/>
      <c r="DI134" s="221"/>
      <c r="DJ134" s="221"/>
      <c r="DK134" s="221"/>
      <c r="DL134" s="221"/>
      <c r="DM134" s="221"/>
      <c r="DN134" s="221"/>
      <c r="DO134" s="221"/>
      <c r="DP134" s="221"/>
      <c r="DQ134" s="221"/>
      <c r="DR134" s="221"/>
      <c r="DS134" s="221"/>
      <c r="DT134" s="221"/>
      <c r="DU134" s="221"/>
      <c r="DV134" s="221"/>
      <c r="DW134" s="221"/>
      <c r="DX134" s="221"/>
      <c r="DY134" s="221"/>
      <c r="DZ134" s="221"/>
      <c r="EA134" s="221"/>
      <c r="EB134" s="221"/>
      <c r="EC134" s="221"/>
      <c r="ED134" s="221"/>
      <c r="EE134" s="221"/>
      <c r="EF134" s="221"/>
      <c r="EG134" s="221"/>
      <c r="EH134" s="221"/>
      <c r="EI134" s="221"/>
      <c r="EJ134" s="221"/>
      <c r="EK134" s="221"/>
      <c r="EL134" s="221"/>
      <c r="EM134" s="221"/>
      <c r="EN134" s="221"/>
      <c r="EO134" s="221"/>
      <c r="EP134" s="221"/>
      <c r="EQ134" s="221"/>
      <c r="ER134" s="221"/>
      <c r="ES134" s="221"/>
      <c r="ET134" s="221"/>
      <c r="EU134" s="221"/>
      <c r="EV134" s="221"/>
      <c r="EW134" s="221"/>
      <c r="EX134" s="221"/>
      <c r="EY134" s="221"/>
      <c r="EZ134" s="221"/>
      <c r="FA134" s="221"/>
      <c r="FB134" s="221"/>
    </row>
    <row r="135" spans="4:158" hidden="1" x14ac:dyDescent="0.25">
      <c r="D135" s="221"/>
      <c r="E135" s="221"/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21"/>
      <c r="Z135" s="221"/>
      <c r="AA135" s="221"/>
      <c r="AB135" s="221"/>
      <c r="AC135" s="221"/>
      <c r="AD135" s="221"/>
      <c r="AE135" s="221"/>
      <c r="AF135" s="221"/>
      <c r="AG135" s="221"/>
      <c r="AH135" s="221"/>
      <c r="AI135" s="221"/>
      <c r="AJ135" s="221"/>
      <c r="AK135" s="221"/>
      <c r="AL135" s="221"/>
      <c r="AM135" s="221"/>
      <c r="AN135" s="221"/>
      <c r="AO135" s="221"/>
      <c r="AP135" s="221"/>
      <c r="AQ135" s="221"/>
      <c r="AR135" s="221"/>
      <c r="AS135" s="221"/>
      <c r="AT135" s="221"/>
      <c r="AU135" s="221"/>
      <c r="AV135" s="221"/>
      <c r="AW135" s="221"/>
      <c r="AX135" s="221"/>
      <c r="AY135" s="221"/>
      <c r="AZ135" s="221"/>
      <c r="BA135" s="221"/>
      <c r="BB135" s="221"/>
      <c r="BC135" s="221"/>
      <c r="BD135" s="221"/>
      <c r="BE135" s="221"/>
      <c r="BF135" s="221"/>
      <c r="BG135" s="221"/>
      <c r="BH135" s="221"/>
      <c r="BI135" s="221"/>
      <c r="BJ135" s="221"/>
      <c r="BK135" s="221"/>
      <c r="BL135" s="221"/>
      <c r="BM135" s="221"/>
      <c r="BN135" s="221"/>
      <c r="BO135" s="221"/>
      <c r="BP135" s="221"/>
      <c r="BQ135" s="221"/>
      <c r="BR135" s="221"/>
      <c r="BS135" s="221"/>
      <c r="BT135" s="221"/>
      <c r="BU135" s="221"/>
      <c r="BV135" s="221"/>
      <c r="BW135" s="221"/>
      <c r="BX135" s="221"/>
      <c r="BY135" s="221"/>
      <c r="BZ135" s="221"/>
      <c r="CA135" s="221"/>
      <c r="CB135" s="221"/>
      <c r="CC135" s="221"/>
      <c r="CD135" s="221"/>
      <c r="CE135" s="221"/>
      <c r="CF135" s="221"/>
      <c r="CG135" s="221"/>
      <c r="CH135" s="221"/>
      <c r="CI135" s="221"/>
      <c r="CJ135" s="221"/>
      <c r="CK135" s="221"/>
      <c r="CL135" s="221"/>
      <c r="CM135" s="221"/>
      <c r="CN135" s="221"/>
      <c r="CO135" s="221"/>
      <c r="CP135" s="221"/>
      <c r="CQ135" s="221"/>
      <c r="CR135" s="221"/>
      <c r="CS135" s="221"/>
      <c r="CT135" s="221"/>
      <c r="CU135" s="221"/>
      <c r="CV135" s="221"/>
      <c r="CW135" s="221"/>
      <c r="CX135" s="221"/>
      <c r="CY135" s="221"/>
      <c r="CZ135" s="221"/>
      <c r="DA135" s="221"/>
      <c r="DB135" s="221"/>
      <c r="DC135" s="221"/>
      <c r="DD135" s="221"/>
      <c r="DE135" s="221"/>
      <c r="DF135" s="221"/>
      <c r="DG135" s="221"/>
      <c r="DH135" s="221"/>
      <c r="DI135" s="221"/>
      <c r="DJ135" s="221"/>
      <c r="DK135" s="221"/>
      <c r="DL135" s="221"/>
      <c r="DM135" s="221"/>
      <c r="DN135" s="221"/>
      <c r="DO135" s="221"/>
      <c r="DP135" s="221"/>
      <c r="DQ135" s="221"/>
      <c r="DR135" s="221"/>
      <c r="DS135" s="221"/>
      <c r="DT135" s="221"/>
      <c r="DU135" s="221"/>
      <c r="DV135" s="221"/>
      <c r="DW135" s="221"/>
      <c r="DX135" s="221"/>
      <c r="DY135" s="221"/>
      <c r="DZ135" s="221"/>
      <c r="EA135" s="221"/>
      <c r="EB135" s="221"/>
      <c r="EC135" s="221"/>
      <c r="ED135" s="221"/>
      <c r="EE135" s="221"/>
      <c r="EF135" s="221"/>
      <c r="EG135" s="221"/>
      <c r="EH135" s="221"/>
      <c r="EI135" s="221"/>
      <c r="EJ135" s="221"/>
      <c r="EK135" s="221"/>
      <c r="EL135" s="221"/>
      <c r="EM135" s="221"/>
      <c r="EN135" s="221"/>
      <c r="EO135" s="221"/>
      <c r="EP135" s="221"/>
      <c r="EQ135" s="221"/>
      <c r="ER135" s="221"/>
      <c r="ES135" s="221"/>
      <c r="ET135" s="221"/>
      <c r="EU135" s="221"/>
      <c r="EV135" s="221"/>
      <c r="EW135" s="221"/>
      <c r="EX135" s="221"/>
      <c r="EY135" s="221"/>
      <c r="EZ135" s="221"/>
      <c r="FA135" s="221"/>
      <c r="FB135" s="221"/>
    </row>
    <row r="136" spans="4:158" hidden="1" x14ac:dyDescent="0.25">
      <c r="D136" s="221"/>
      <c r="E136" s="221"/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21"/>
      <c r="Z136" s="221"/>
      <c r="AA136" s="221"/>
      <c r="AB136" s="221"/>
      <c r="AC136" s="221"/>
      <c r="AD136" s="221"/>
      <c r="AE136" s="221"/>
      <c r="AF136" s="221"/>
      <c r="AG136" s="221"/>
      <c r="AH136" s="221"/>
      <c r="AI136" s="221"/>
      <c r="AJ136" s="221"/>
      <c r="AK136" s="221"/>
      <c r="AL136" s="221"/>
      <c r="AM136" s="221"/>
      <c r="AN136" s="221"/>
      <c r="AO136" s="221"/>
      <c r="AP136" s="221"/>
      <c r="AQ136" s="221"/>
      <c r="AR136" s="221"/>
      <c r="AS136" s="221"/>
      <c r="AT136" s="221"/>
      <c r="AU136" s="221"/>
      <c r="AV136" s="221"/>
      <c r="AW136" s="221"/>
      <c r="AX136" s="221"/>
      <c r="AY136" s="221"/>
      <c r="AZ136" s="221"/>
      <c r="BA136" s="221"/>
      <c r="BB136" s="221"/>
      <c r="BC136" s="221"/>
      <c r="BD136" s="221"/>
      <c r="BE136" s="221"/>
      <c r="BF136" s="221"/>
      <c r="BG136" s="221"/>
      <c r="BH136" s="221"/>
      <c r="BI136" s="221"/>
      <c r="BJ136" s="221"/>
      <c r="BK136" s="221"/>
      <c r="BL136" s="221"/>
      <c r="BM136" s="221"/>
      <c r="BN136" s="221"/>
      <c r="BO136" s="221"/>
      <c r="BP136" s="221"/>
      <c r="BQ136" s="221"/>
      <c r="BR136" s="221"/>
      <c r="BS136" s="221"/>
      <c r="BT136" s="221"/>
      <c r="BU136" s="221"/>
      <c r="BV136" s="221"/>
      <c r="BW136" s="221"/>
      <c r="BX136" s="221"/>
      <c r="BY136" s="221"/>
      <c r="BZ136" s="221"/>
      <c r="CA136" s="221"/>
      <c r="CB136" s="221"/>
      <c r="CC136" s="221"/>
      <c r="CD136" s="221"/>
      <c r="CE136" s="221"/>
      <c r="CF136" s="221"/>
      <c r="CG136" s="221"/>
      <c r="CH136" s="221"/>
      <c r="CI136" s="221"/>
      <c r="CJ136" s="221"/>
      <c r="CK136" s="221"/>
      <c r="CL136" s="221"/>
      <c r="CM136" s="221"/>
      <c r="CN136" s="221"/>
      <c r="CO136" s="221"/>
      <c r="CP136" s="221"/>
      <c r="CQ136" s="221"/>
      <c r="CR136" s="221"/>
      <c r="CS136" s="221"/>
      <c r="CT136" s="221"/>
      <c r="CU136" s="221"/>
      <c r="CV136" s="221"/>
      <c r="CW136" s="221"/>
      <c r="CX136" s="221"/>
      <c r="CY136" s="221"/>
      <c r="CZ136" s="221"/>
      <c r="DA136" s="221"/>
      <c r="DB136" s="221"/>
      <c r="DC136" s="221"/>
      <c r="DD136" s="221"/>
      <c r="DE136" s="221"/>
      <c r="DF136" s="221"/>
      <c r="DG136" s="221"/>
      <c r="DH136" s="221"/>
      <c r="DI136" s="221"/>
      <c r="DJ136" s="221"/>
      <c r="DK136" s="221"/>
      <c r="DL136" s="221"/>
      <c r="DM136" s="221"/>
      <c r="DN136" s="221"/>
      <c r="DO136" s="221"/>
      <c r="DP136" s="221"/>
      <c r="DQ136" s="221"/>
      <c r="DR136" s="221"/>
      <c r="DS136" s="221"/>
      <c r="DT136" s="221"/>
      <c r="DU136" s="221"/>
      <c r="DV136" s="221"/>
      <c r="DW136" s="221"/>
      <c r="DX136" s="221"/>
      <c r="DY136" s="221"/>
      <c r="DZ136" s="221"/>
      <c r="EA136" s="221"/>
      <c r="EB136" s="221"/>
      <c r="EC136" s="221"/>
      <c r="ED136" s="221"/>
      <c r="EE136" s="221"/>
      <c r="EF136" s="221"/>
      <c r="EG136" s="221"/>
      <c r="EH136" s="221"/>
      <c r="EI136" s="221"/>
      <c r="EJ136" s="221"/>
      <c r="EK136" s="221"/>
      <c r="EL136" s="221"/>
      <c r="EM136" s="221"/>
      <c r="EN136" s="221"/>
      <c r="EO136" s="221"/>
      <c r="EP136" s="221"/>
      <c r="EQ136" s="221"/>
      <c r="ER136" s="221"/>
      <c r="ES136" s="221"/>
      <c r="ET136" s="221"/>
      <c r="EU136" s="221"/>
      <c r="EV136" s="221"/>
      <c r="EW136" s="221"/>
      <c r="EX136" s="221"/>
      <c r="EY136" s="221"/>
      <c r="EZ136" s="221"/>
      <c r="FA136" s="221"/>
      <c r="FB136" s="221"/>
    </row>
    <row r="137" spans="4:158" hidden="1" x14ac:dyDescent="0.25">
      <c r="D137" s="221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21"/>
      <c r="Z137" s="221"/>
      <c r="AA137" s="221"/>
      <c r="AB137" s="221"/>
      <c r="AC137" s="221"/>
      <c r="AD137" s="221"/>
      <c r="AE137" s="221"/>
      <c r="AF137" s="221"/>
      <c r="AG137" s="221"/>
      <c r="AH137" s="221"/>
      <c r="AI137" s="221"/>
      <c r="AJ137" s="221"/>
      <c r="AK137" s="221"/>
      <c r="AL137" s="221"/>
      <c r="AM137" s="221"/>
      <c r="AN137" s="221"/>
      <c r="AO137" s="221"/>
      <c r="AP137" s="221"/>
      <c r="AQ137" s="221"/>
      <c r="AR137" s="221"/>
      <c r="AS137" s="221"/>
      <c r="AT137" s="221"/>
      <c r="AU137" s="221"/>
      <c r="AV137" s="221"/>
      <c r="AW137" s="221"/>
      <c r="AX137" s="221"/>
      <c r="AY137" s="221"/>
      <c r="AZ137" s="221"/>
      <c r="BA137" s="221"/>
      <c r="BB137" s="221"/>
      <c r="BC137" s="221"/>
      <c r="BD137" s="221"/>
      <c r="BE137" s="221"/>
      <c r="BF137" s="221"/>
      <c r="BG137" s="221"/>
      <c r="BH137" s="221"/>
      <c r="BI137" s="221"/>
      <c r="BJ137" s="221"/>
      <c r="BK137" s="221"/>
      <c r="BL137" s="221"/>
      <c r="BM137" s="221"/>
      <c r="BN137" s="221"/>
      <c r="BO137" s="221"/>
      <c r="BP137" s="221"/>
      <c r="BQ137" s="221"/>
      <c r="BR137" s="221"/>
      <c r="BS137" s="221"/>
      <c r="BT137" s="221"/>
      <c r="BU137" s="221"/>
      <c r="BV137" s="221"/>
      <c r="BW137" s="221"/>
      <c r="BX137" s="221"/>
      <c r="BY137" s="221"/>
      <c r="BZ137" s="221"/>
      <c r="CA137" s="221"/>
      <c r="CB137" s="221"/>
      <c r="CC137" s="221"/>
      <c r="CD137" s="221"/>
      <c r="CE137" s="221"/>
      <c r="CF137" s="221"/>
      <c r="CG137" s="221"/>
      <c r="CH137" s="221"/>
      <c r="CI137" s="221"/>
      <c r="CJ137" s="221"/>
      <c r="CK137" s="221"/>
      <c r="CL137" s="221"/>
      <c r="CM137" s="221"/>
      <c r="CN137" s="221"/>
      <c r="CO137" s="221"/>
      <c r="CP137" s="221"/>
      <c r="CQ137" s="221"/>
      <c r="CR137" s="221"/>
      <c r="CS137" s="221"/>
      <c r="CT137" s="221"/>
      <c r="CU137" s="221"/>
      <c r="CV137" s="221"/>
      <c r="CW137" s="221"/>
      <c r="CX137" s="221"/>
      <c r="CY137" s="221"/>
      <c r="CZ137" s="221"/>
      <c r="DA137" s="221"/>
      <c r="DB137" s="221"/>
      <c r="DC137" s="221"/>
      <c r="DD137" s="221"/>
      <c r="DE137" s="221"/>
      <c r="DF137" s="221"/>
      <c r="DG137" s="221"/>
      <c r="DH137" s="221"/>
      <c r="DI137" s="221"/>
      <c r="DJ137" s="221"/>
      <c r="DK137" s="221"/>
      <c r="DL137" s="221"/>
      <c r="DM137" s="221"/>
      <c r="DN137" s="221"/>
      <c r="DO137" s="221"/>
      <c r="DP137" s="221"/>
      <c r="DQ137" s="221"/>
      <c r="DR137" s="221"/>
      <c r="DS137" s="221"/>
      <c r="DT137" s="221"/>
      <c r="DU137" s="221"/>
      <c r="DV137" s="221"/>
      <c r="DW137" s="221"/>
      <c r="DX137" s="221"/>
      <c r="DY137" s="221"/>
      <c r="DZ137" s="221"/>
      <c r="EA137" s="221"/>
      <c r="EB137" s="221"/>
      <c r="EC137" s="221"/>
      <c r="ED137" s="221"/>
      <c r="EE137" s="221"/>
      <c r="EF137" s="221"/>
      <c r="EG137" s="221"/>
      <c r="EH137" s="221"/>
      <c r="EI137" s="221"/>
      <c r="EJ137" s="221"/>
      <c r="EK137" s="221"/>
      <c r="EL137" s="221"/>
      <c r="EM137" s="221"/>
      <c r="EN137" s="221"/>
      <c r="EO137" s="221"/>
      <c r="EP137" s="221"/>
      <c r="EQ137" s="221"/>
      <c r="ER137" s="221"/>
      <c r="ES137" s="221"/>
      <c r="ET137" s="221"/>
      <c r="EU137" s="221"/>
      <c r="EV137" s="221"/>
      <c r="EW137" s="221"/>
      <c r="EX137" s="221"/>
      <c r="EY137" s="221"/>
      <c r="EZ137" s="221"/>
      <c r="FA137" s="221"/>
      <c r="FB137" s="221"/>
    </row>
    <row r="138" spans="4:158" hidden="1" x14ac:dyDescent="0.25">
      <c r="D138" s="221"/>
      <c r="E138" s="221"/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21"/>
      <c r="Z138" s="221"/>
      <c r="AA138" s="221"/>
      <c r="AB138" s="221"/>
      <c r="AC138" s="221"/>
      <c r="AD138" s="221"/>
      <c r="AE138" s="221"/>
      <c r="AF138" s="221"/>
      <c r="AG138" s="221"/>
      <c r="AH138" s="221"/>
      <c r="AI138" s="221"/>
      <c r="AJ138" s="221"/>
      <c r="AK138" s="221"/>
      <c r="AL138" s="221"/>
      <c r="AM138" s="221"/>
      <c r="AN138" s="221"/>
      <c r="AO138" s="221"/>
      <c r="AP138" s="221"/>
      <c r="AQ138" s="221"/>
      <c r="AR138" s="221"/>
      <c r="AS138" s="221"/>
      <c r="AT138" s="221"/>
      <c r="AU138" s="221"/>
      <c r="AV138" s="221"/>
      <c r="AW138" s="221"/>
      <c r="AX138" s="221"/>
      <c r="AY138" s="221"/>
      <c r="AZ138" s="221"/>
      <c r="BA138" s="221"/>
      <c r="BB138" s="221"/>
      <c r="BC138" s="221"/>
      <c r="BD138" s="221"/>
      <c r="BE138" s="221"/>
      <c r="BF138" s="221"/>
      <c r="BG138" s="221"/>
      <c r="BH138" s="221"/>
      <c r="BI138" s="221"/>
      <c r="BJ138" s="221"/>
      <c r="BK138" s="221"/>
      <c r="BL138" s="221"/>
      <c r="BM138" s="221"/>
      <c r="BN138" s="221"/>
      <c r="BO138" s="221"/>
      <c r="BP138" s="221"/>
      <c r="BQ138" s="221"/>
      <c r="BR138" s="221"/>
      <c r="BS138" s="221"/>
      <c r="BT138" s="221"/>
      <c r="BU138" s="221"/>
      <c r="BV138" s="221"/>
      <c r="BW138" s="221"/>
      <c r="BX138" s="221"/>
      <c r="BY138" s="221"/>
      <c r="BZ138" s="221"/>
      <c r="CA138" s="221"/>
      <c r="CB138" s="221"/>
      <c r="CC138" s="221"/>
      <c r="CD138" s="221"/>
      <c r="CE138" s="221"/>
      <c r="CF138" s="221"/>
      <c r="CG138" s="221"/>
      <c r="CH138" s="221"/>
      <c r="CI138" s="221"/>
      <c r="CJ138" s="221"/>
      <c r="CK138" s="221"/>
      <c r="CL138" s="221"/>
      <c r="CM138" s="221"/>
      <c r="CN138" s="221"/>
      <c r="CO138" s="221"/>
      <c r="CP138" s="221"/>
      <c r="CQ138" s="221"/>
      <c r="CR138" s="221"/>
      <c r="CS138" s="221"/>
      <c r="CT138" s="221"/>
      <c r="CU138" s="221"/>
      <c r="CV138" s="221"/>
      <c r="CW138" s="221"/>
      <c r="CX138" s="221"/>
      <c r="CY138" s="221"/>
      <c r="CZ138" s="221"/>
      <c r="DA138" s="221"/>
      <c r="DB138" s="221"/>
      <c r="DC138" s="221"/>
      <c r="DD138" s="221"/>
      <c r="DE138" s="221"/>
      <c r="DF138" s="221"/>
      <c r="DG138" s="221"/>
      <c r="DH138" s="221"/>
      <c r="DI138" s="221"/>
      <c r="DJ138" s="221"/>
      <c r="DK138" s="221"/>
      <c r="DL138" s="221"/>
      <c r="DM138" s="221"/>
      <c r="DN138" s="221"/>
      <c r="DO138" s="221"/>
      <c r="DP138" s="221"/>
      <c r="DQ138" s="221"/>
      <c r="DR138" s="221"/>
      <c r="DS138" s="221"/>
      <c r="DT138" s="221"/>
      <c r="DU138" s="221"/>
      <c r="DV138" s="221"/>
      <c r="DW138" s="221"/>
      <c r="DX138" s="221"/>
      <c r="DY138" s="221"/>
      <c r="DZ138" s="221"/>
      <c r="EA138" s="221"/>
      <c r="EB138" s="221"/>
      <c r="EC138" s="221"/>
      <c r="ED138" s="221"/>
      <c r="EE138" s="221"/>
      <c r="EF138" s="221"/>
      <c r="EG138" s="221"/>
      <c r="EH138" s="221"/>
      <c r="EI138" s="221"/>
      <c r="EJ138" s="221"/>
      <c r="EK138" s="221"/>
      <c r="EL138" s="221"/>
      <c r="EM138" s="221"/>
      <c r="EN138" s="221"/>
      <c r="EO138" s="221"/>
      <c r="EP138" s="221"/>
      <c r="EQ138" s="221"/>
      <c r="ER138" s="221"/>
      <c r="ES138" s="221"/>
      <c r="ET138" s="221"/>
      <c r="EU138" s="221"/>
      <c r="EV138" s="221"/>
      <c r="EW138" s="221"/>
      <c r="EX138" s="221"/>
      <c r="EY138" s="221"/>
      <c r="EZ138" s="221"/>
      <c r="FA138" s="221"/>
      <c r="FB138" s="221"/>
    </row>
    <row r="139" spans="4:158" hidden="1" x14ac:dyDescent="0.25">
      <c r="D139" s="221"/>
      <c r="E139" s="221"/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21"/>
      <c r="Z139" s="221"/>
      <c r="AA139" s="221"/>
      <c r="AB139" s="221"/>
      <c r="AC139" s="221"/>
      <c r="AD139" s="221"/>
      <c r="AE139" s="221"/>
      <c r="AF139" s="221"/>
      <c r="AG139" s="221"/>
      <c r="AH139" s="221"/>
      <c r="AI139" s="221"/>
      <c r="AJ139" s="221"/>
      <c r="AK139" s="221"/>
      <c r="AL139" s="221"/>
      <c r="AM139" s="221"/>
      <c r="AN139" s="221"/>
      <c r="AO139" s="221"/>
      <c r="AP139" s="221"/>
      <c r="AQ139" s="221"/>
      <c r="AR139" s="221"/>
      <c r="AS139" s="221"/>
      <c r="AT139" s="221"/>
      <c r="AU139" s="221"/>
      <c r="AV139" s="221"/>
      <c r="AW139" s="221"/>
      <c r="AX139" s="221"/>
      <c r="AY139" s="221"/>
      <c r="AZ139" s="221"/>
      <c r="BA139" s="221"/>
      <c r="BB139" s="221"/>
      <c r="BC139" s="221"/>
      <c r="BD139" s="221"/>
      <c r="BE139" s="221"/>
      <c r="BF139" s="221"/>
      <c r="BG139" s="221"/>
      <c r="BH139" s="221"/>
      <c r="BI139" s="221"/>
      <c r="BJ139" s="221"/>
      <c r="BK139" s="221"/>
      <c r="BL139" s="221"/>
      <c r="BM139" s="221"/>
      <c r="BN139" s="221"/>
      <c r="BO139" s="221"/>
      <c r="BP139" s="221"/>
      <c r="BQ139" s="221"/>
      <c r="BR139" s="221"/>
      <c r="BS139" s="221"/>
      <c r="BT139" s="221"/>
      <c r="BU139" s="221"/>
      <c r="BV139" s="221"/>
      <c r="BW139" s="221"/>
      <c r="BX139" s="221"/>
      <c r="BY139" s="221"/>
      <c r="BZ139" s="221"/>
      <c r="CA139" s="221"/>
      <c r="CB139" s="221"/>
      <c r="CC139" s="221"/>
      <c r="CD139" s="221"/>
      <c r="CE139" s="221"/>
      <c r="CF139" s="221"/>
      <c r="CG139" s="221"/>
      <c r="CH139" s="221"/>
      <c r="CI139" s="221"/>
      <c r="CJ139" s="221"/>
      <c r="CK139" s="221"/>
      <c r="CL139" s="221"/>
      <c r="CM139" s="221"/>
      <c r="CN139" s="221"/>
      <c r="CO139" s="221"/>
      <c r="CP139" s="221"/>
      <c r="CQ139" s="221"/>
      <c r="CR139" s="221"/>
      <c r="CS139" s="221"/>
      <c r="CT139" s="221"/>
      <c r="CU139" s="221"/>
      <c r="CV139" s="221"/>
      <c r="CW139" s="221"/>
      <c r="CX139" s="221"/>
      <c r="CY139" s="221"/>
      <c r="CZ139" s="221"/>
      <c r="DA139" s="221"/>
      <c r="DB139" s="221"/>
      <c r="DC139" s="221"/>
      <c r="DD139" s="221"/>
      <c r="DE139" s="221"/>
      <c r="DF139" s="221"/>
      <c r="DG139" s="221"/>
      <c r="DH139" s="221"/>
      <c r="DI139" s="221"/>
      <c r="DJ139" s="221"/>
      <c r="DK139" s="221"/>
      <c r="DL139" s="221"/>
      <c r="DM139" s="221"/>
      <c r="DN139" s="221"/>
      <c r="DO139" s="221"/>
      <c r="DP139" s="221"/>
      <c r="DQ139" s="221"/>
      <c r="DR139" s="221"/>
      <c r="DS139" s="221"/>
      <c r="DT139" s="221"/>
      <c r="DU139" s="221"/>
      <c r="DV139" s="221"/>
      <c r="DW139" s="221"/>
      <c r="DX139" s="221"/>
      <c r="DY139" s="221"/>
      <c r="DZ139" s="221"/>
      <c r="EA139" s="221"/>
      <c r="EB139" s="221"/>
      <c r="EC139" s="221"/>
      <c r="ED139" s="221"/>
      <c r="EE139" s="221"/>
      <c r="EF139" s="221"/>
      <c r="EG139" s="221"/>
      <c r="EH139" s="221"/>
      <c r="EI139" s="221"/>
      <c r="EJ139" s="221"/>
      <c r="EK139" s="221"/>
      <c r="EL139" s="221"/>
      <c r="EM139" s="221"/>
      <c r="EN139" s="221"/>
      <c r="EO139" s="221"/>
      <c r="EP139" s="221"/>
      <c r="EQ139" s="221"/>
      <c r="ER139" s="221"/>
      <c r="ES139" s="221"/>
      <c r="ET139" s="221"/>
      <c r="EU139" s="221"/>
      <c r="EV139" s="221"/>
      <c r="EW139" s="221"/>
      <c r="EX139" s="221"/>
      <c r="EY139" s="221"/>
      <c r="EZ139" s="221"/>
      <c r="FA139" s="221"/>
      <c r="FB139" s="221"/>
    </row>
    <row r="140" spans="4:158" hidden="1" x14ac:dyDescent="0.25">
      <c r="D140" s="221"/>
      <c r="E140" s="221"/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21"/>
      <c r="Z140" s="221"/>
      <c r="AA140" s="221"/>
      <c r="AB140" s="221"/>
      <c r="AC140" s="221"/>
      <c r="AD140" s="221"/>
      <c r="AE140" s="221"/>
      <c r="AF140" s="221"/>
      <c r="AG140" s="221"/>
      <c r="AH140" s="221"/>
      <c r="AI140" s="221"/>
      <c r="AJ140" s="221"/>
      <c r="AK140" s="221"/>
      <c r="AL140" s="221"/>
      <c r="AM140" s="221"/>
      <c r="AN140" s="221"/>
      <c r="AO140" s="221"/>
      <c r="AP140" s="221"/>
      <c r="AQ140" s="221"/>
      <c r="AR140" s="221"/>
      <c r="AS140" s="221"/>
      <c r="AT140" s="221"/>
      <c r="AU140" s="221"/>
      <c r="AV140" s="221"/>
      <c r="AW140" s="221"/>
      <c r="AX140" s="221"/>
      <c r="AY140" s="221"/>
      <c r="AZ140" s="221"/>
      <c r="BA140" s="221"/>
      <c r="BB140" s="221"/>
      <c r="BC140" s="221"/>
      <c r="BD140" s="221"/>
      <c r="BE140" s="221"/>
      <c r="BF140" s="221"/>
      <c r="BG140" s="221"/>
      <c r="BH140" s="221"/>
      <c r="BI140" s="221"/>
      <c r="BJ140" s="221"/>
      <c r="BK140" s="221"/>
      <c r="BL140" s="221"/>
      <c r="BM140" s="221"/>
      <c r="BN140" s="221"/>
      <c r="BO140" s="221"/>
      <c r="BP140" s="221"/>
      <c r="BQ140" s="221"/>
      <c r="BR140" s="221"/>
      <c r="BS140" s="221"/>
      <c r="BT140" s="221"/>
      <c r="BU140" s="221"/>
      <c r="BV140" s="221"/>
      <c r="BW140" s="221"/>
      <c r="BX140" s="221"/>
      <c r="BY140" s="221"/>
      <c r="BZ140" s="221"/>
      <c r="CA140" s="221"/>
      <c r="CB140" s="221"/>
      <c r="CC140" s="221"/>
      <c r="CD140" s="221"/>
      <c r="CE140" s="221"/>
      <c r="CF140" s="221"/>
      <c r="CG140" s="221"/>
      <c r="CH140" s="221"/>
      <c r="CI140" s="221"/>
      <c r="CJ140" s="221"/>
      <c r="CK140" s="221"/>
      <c r="CL140" s="221"/>
      <c r="CM140" s="221"/>
      <c r="CN140" s="221"/>
      <c r="CO140" s="221"/>
      <c r="CP140" s="221"/>
      <c r="CQ140" s="221"/>
      <c r="CR140" s="221"/>
      <c r="CS140" s="221"/>
      <c r="CT140" s="221"/>
      <c r="CU140" s="221"/>
      <c r="CV140" s="221"/>
      <c r="CW140" s="221"/>
      <c r="CX140" s="221"/>
      <c r="CY140" s="221"/>
      <c r="CZ140" s="221"/>
      <c r="DA140" s="221"/>
      <c r="DB140" s="221"/>
      <c r="DC140" s="221"/>
      <c r="DD140" s="221"/>
      <c r="DE140" s="221"/>
      <c r="DF140" s="221"/>
      <c r="DG140" s="221"/>
      <c r="DH140" s="221"/>
      <c r="DI140" s="221"/>
      <c r="DJ140" s="221"/>
      <c r="DK140" s="221"/>
      <c r="DL140" s="221"/>
      <c r="DM140" s="221"/>
      <c r="DN140" s="221"/>
      <c r="DO140" s="221"/>
      <c r="DP140" s="221"/>
      <c r="DQ140" s="221"/>
      <c r="DR140" s="221"/>
      <c r="DS140" s="221"/>
      <c r="DT140" s="221"/>
      <c r="DU140" s="221"/>
      <c r="DV140" s="221"/>
      <c r="DW140" s="221"/>
      <c r="DX140" s="221"/>
      <c r="DY140" s="221"/>
      <c r="DZ140" s="221"/>
      <c r="EA140" s="221"/>
      <c r="EB140" s="221"/>
      <c r="EC140" s="221"/>
      <c r="ED140" s="221"/>
      <c r="EE140" s="221"/>
      <c r="EF140" s="221"/>
      <c r="EG140" s="221"/>
      <c r="EH140" s="221"/>
      <c r="EI140" s="221"/>
      <c r="EJ140" s="221"/>
      <c r="EK140" s="221"/>
      <c r="EL140" s="221"/>
      <c r="EM140" s="221"/>
      <c r="EN140" s="221"/>
      <c r="EO140" s="221"/>
      <c r="EP140" s="221"/>
      <c r="EQ140" s="221"/>
      <c r="ER140" s="221"/>
      <c r="ES140" s="221"/>
      <c r="ET140" s="221"/>
      <c r="EU140" s="221"/>
      <c r="EV140" s="221"/>
      <c r="EW140" s="221"/>
      <c r="EX140" s="221"/>
      <c r="EY140" s="221"/>
      <c r="EZ140" s="221"/>
      <c r="FA140" s="221"/>
      <c r="FB140" s="221"/>
    </row>
    <row r="141" spans="4:158" hidden="1" x14ac:dyDescent="0.25">
      <c r="D141" s="221"/>
      <c r="E141" s="221"/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21"/>
      <c r="Z141" s="221"/>
      <c r="AA141" s="221"/>
      <c r="AB141" s="221"/>
      <c r="AC141" s="221"/>
      <c r="AD141" s="221"/>
      <c r="AE141" s="221"/>
      <c r="AF141" s="221"/>
      <c r="AG141" s="221"/>
      <c r="AH141" s="221"/>
      <c r="AI141" s="221"/>
      <c r="AJ141" s="221"/>
      <c r="AK141" s="221"/>
      <c r="AL141" s="221"/>
      <c r="AM141" s="221"/>
      <c r="AN141" s="221"/>
      <c r="AO141" s="221"/>
      <c r="AP141" s="221"/>
      <c r="AQ141" s="221"/>
      <c r="AR141" s="221"/>
      <c r="AS141" s="221"/>
      <c r="AT141" s="221"/>
      <c r="AU141" s="221"/>
      <c r="AV141" s="221"/>
      <c r="AW141" s="221"/>
      <c r="AX141" s="221"/>
      <c r="AY141" s="221"/>
      <c r="AZ141" s="221"/>
      <c r="BA141" s="221"/>
      <c r="BB141" s="221"/>
      <c r="BC141" s="221"/>
      <c r="BD141" s="221"/>
      <c r="BE141" s="221"/>
      <c r="BF141" s="221"/>
      <c r="BG141" s="221"/>
      <c r="BH141" s="221"/>
      <c r="BI141" s="221"/>
      <c r="BJ141" s="221"/>
      <c r="BK141" s="221"/>
      <c r="BL141" s="221"/>
      <c r="BM141" s="221"/>
      <c r="BN141" s="221"/>
      <c r="BO141" s="221"/>
      <c r="BP141" s="221"/>
      <c r="BQ141" s="221"/>
      <c r="BR141" s="221"/>
      <c r="BS141" s="221"/>
      <c r="BT141" s="221"/>
      <c r="BU141" s="221"/>
      <c r="BV141" s="221"/>
      <c r="BW141" s="221"/>
      <c r="BX141" s="221"/>
      <c r="BY141" s="221"/>
      <c r="BZ141" s="221"/>
      <c r="CA141" s="221"/>
      <c r="CB141" s="221"/>
      <c r="CC141" s="221"/>
      <c r="CD141" s="221"/>
      <c r="CE141" s="221"/>
      <c r="CF141" s="221"/>
      <c r="CG141" s="221"/>
      <c r="CH141" s="221"/>
      <c r="CI141" s="221"/>
      <c r="CJ141" s="221"/>
      <c r="CK141" s="221"/>
      <c r="CL141" s="221"/>
      <c r="CM141" s="221"/>
      <c r="CN141" s="221"/>
      <c r="CO141" s="221"/>
      <c r="CP141" s="221"/>
      <c r="CQ141" s="221"/>
      <c r="CR141" s="221"/>
      <c r="CS141" s="221"/>
      <c r="CT141" s="221"/>
      <c r="CU141" s="221"/>
      <c r="CV141" s="221"/>
      <c r="CW141" s="221"/>
      <c r="CX141" s="221"/>
      <c r="CY141" s="221"/>
      <c r="CZ141" s="221"/>
      <c r="DA141" s="221"/>
      <c r="DB141" s="221"/>
      <c r="DC141" s="221"/>
      <c r="DD141" s="221"/>
      <c r="DE141" s="221"/>
      <c r="DF141" s="221"/>
      <c r="DG141" s="221"/>
      <c r="DH141" s="221"/>
      <c r="DI141" s="221"/>
      <c r="DJ141" s="221"/>
      <c r="DK141" s="221"/>
      <c r="DL141" s="221"/>
      <c r="DM141" s="221"/>
      <c r="DN141" s="221"/>
      <c r="DO141" s="221"/>
      <c r="DP141" s="221"/>
      <c r="DQ141" s="221"/>
      <c r="DR141" s="221"/>
      <c r="DS141" s="221"/>
      <c r="DT141" s="221"/>
      <c r="DU141" s="221"/>
      <c r="DV141" s="221"/>
      <c r="DW141" s="221"/>
      <c r="DX141" s="221"/>
      <c r="DY141" s="221"/>
      <c r="DZ141" s="221"/>
      <c r="EA141" s="221"/>
      <c r="EB141" s="221"/>
      <c r="EC141" s="221"/>
      <c r="ED141" s="221"/>
      <c r="EE141" s="221"/>
      <c r="EF141" s="221"/>
      <c r="EG141" s="221"/>
      <c r="EH141" s="221"/>
      <c r="EI141" s="221"/>
      <c r="EJ141" s="221"/>
      <c r="EK141" s="221"/>
      <c r="EL141" s="221"/>
      <c r="EM141" s="221"/>
      <c r="EN141" s="221"/>
      <c r="EO141" s="221"/>
      <c r="EP141" s="221"/>
      <c r="EQ141" s="221"/>
      <c r="ER141" s="221"/>
      <c r="ES141" s="221"/>
      <c r="ET141" s="221"/>
      <c r="EU141" s="221"/>
      <c r="EV141" s="221"/>
      <c r="EW141" s="221"/>
      <c r="EX141" s="221"/>
      <c r="EY141" s="221"/>
      <c r="EZ141" s="221"/>
      <c r="FA141" s="221"/>
      <c r="FB141" s="221"/>
    </row>
    <row r="142" spans="4:158" hidden="1" x14ac:dyDescent="0.25">
      <c r="D142" s="221"/>
      <c r="E142" s="221"/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21"/>
      <c r="Z142" s="221"/>
      <c r="AA142" s="221"/>
      <c r="AB142" s="221"/>
      <c r="AC142" s="221"/>
      <c r="AD142" s="221"/>
      <c r="AE142" s="221"/>
      <c r="AF142" s="221"/>
      <c r="AG142" s="221"/>
      <c r="AH142" s="221"/>
      <c r="AI142" s="221"/>
      <c r="AJ142" s="221"/>
      <c r="AK142" s="221"/>
      <c r="AL142" s="221"/>
      <c r="AM142" s="221"/>
      <c r="AN142" s="221"/>
      <c r="AO142" s="221"/>
      <c r="AP142" s="221"/>
      <c r="AQ142" s="221"/>
      <c r="AR142" s="221"/>
      <c r="AS142" s="221"/>
      <c r="AT142" s="221"/>
      <c r="AU142" s="221"/>
      <c r="AV142" s="221"/>
      <c r="AW142" s="221"/>
      <c r="AX142" s="221"/>
      <c r="AY142" s="221"/>
      <c r="AZ142" s="221"/>
      <c r="BA142" s="221"/>
      <c r="BB142" s="221"/>
      <c r="BC142" s="221"/>
      <c r="BD142" s="221"/>
      <c r="BE142" s="221"/>
      <c r="BF142" s="221"/>
      <c r="BG142" s="221"/>
      <c r="BH142" s="221"/>
      <c r="BI142" s="221"/>
      <c r="BJ142" s="221"/>
      <c r="BK142" s="221"/>
      <c r="BL142" s="221"/>
      <c r="BM142" s="221"/>
      <c r="BN142" s="221"/>
      <c r="BO142" s="221"/>
      <c r="BP142" s="221"/>
      <c r="BQ142" s="221"/>
      <c r="BR142" s="221"/>
      <c r="BS142" s="221"/>
      <c r="BT142" s="221"/>
      <c r="BU142" s="221"/>
      <c r="BV142" s="221"/>
      <c r="BW142" s="221"/>
      <c r="BX142" s="221"/>
      <c r="BY142" s="221"/>
      <c r="BZ142" s="221"/>
      <c r="CA142" s="221"/>
      <c r="CB142" s="221"/>
      <c r="CC142" s="221"/>
      <c r="CD142" s="221"/>
      <c r="CE142" s="221"/>
      <c r="CF142" s="221"/>
      <c r="CG142" s="221"/>
      <c r="CH142" s="221"/>
      <c r="CI142" s="221"/>
      <c r="CJ142" s="221"/>
      <c r="CK142" s="221"/>
      <c r="CL142" s="221"/>
      <c r="CM142" s="221"/>
      <c r="CN142" s="221"/>
      <c r="CO142" s="221"/>
      <c r="CP142" s="221"/>
      <c r="CQ142" s="221"/>
      <c r="CR142" s="221"/>
      <c r="CS142" s="221"/>
      <c r="CT142" s="221"/>
      <c r="CU142" s="221"/>
      <c r="CV142" s="221"/>
      <c r="CW142" s="221"/>
      <c r="CX142" s="221"/>
      <c r="CY142" s="221"/>
      <c r="CZ142" s="221"/>
      <c r="DA142" s="221"/>
      <c r="DB142" s="221"/>
      <c r="DC142" s="221"/>
      <c r="DD142" s="221"/>
      <c r="DE142" s="221"/>
      <c r="DF142" s="221"/>
      <c r="DG142" s="221"/>
      <c r="DH142" s="221"/>
      <c r="DI142" s="221"/>
      <c r="DJ142" s="221"/>
      <c r="DK142" s="221"/>
      <c r="DL142" s="221"/>
      <c r="DM142" s="221"/>
      <c r="DN142" s="221"/>
      <c r="DO142" s="221"/>
      <c r="DP142" s="221"/>
      <c r="DQ142" s="221"/>
      <c r="DR142" s="221"/>
      <c r="DS142" s="221"/>
      <c r="DT142" s="221"/>
      <c r="DU142" s="221"/>
      <c r="DV142" s="221"/>
      <c r="DW142" s="221"/>
      <c r="DX142" s="221"/>
      <c r="DY142" s="221"/>
      <c r="DZ142" s="221"/>
      <c r="EA142" s="221"/>
      <c r="EB142" s="221"/>
      <c r="EC142" s="221"/>
      <c r="ED142" s="221"/>
      <c r="EE142" s="221"/>
      <c r="EF142" s="221"/>
      <c r="EG142" s="221"/>
      <c r="EH142" s="221"/>
      <c r="EI142" s="221"/>
      <c r="EJ142" s="221"/>
      <c r="EK142" s="221"/>
      <c r="EL142" s="221"/>
      <c r="EM142" s="221"/>
      <c r="EN142" s="221"/>
      <c r="EO142" s="221"/>
      <c r="EP142" s="221"/>
      <c r="EQ142" s="221"/>
      <c r="ER142" s="221"/>
      <c r="ES142" s="221"/>
      <c r="ET142" s="221"/>
      <c r="EU142" s="221"/>
      <c r="EV142" s="221"/>
      <c r="EW142" s="221"/>
      <c r="EX142" s="221"/>
      <c r="EY142" s="221"/>
      <c r="EZ142" s="221"/>
      <c r="FA142" s="221"/>
      <c r="FB142" s="221"/>
    </row>
    <row r="143" spans="4:158" hidden="1" x14ac:dyDescent="0.25">
      <c r="D143" s="221"/>
      <c r="E143" s="221"/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21"/>
      <c r="Z143" s="221"/>
      <c r="AA143" s="221"/>
      <c r="AB143" s="221"/>
      <c r="AC143" s="221"/>
      <c r="AD143" s="221"/>
      <c r="AE143" s="221"/>
      <c r="AF143" s="221"/>
      <c r="AG143" s="221"/>
      <c r="AH143" s="221"/>
      <c r="AI143" s="221"/>
      <c r="AJ143" s="221"/>
      <c r="AK143" s="221"/>
      <c r="AL143" s="221"/>
      <c r="AM143" s="221"/>
      <c r="AN143" s="221"/>
      <c r="AO143" s="221"/>
      <c r="AP143" s="221"/>
      <c r="AQ143" s="221"/>
      <c r="AR143" s="221"/>
      <c r="AS143" s="221"/>
      <c r="AT143" s="221"/>
      <c r="AU143" s="221"/>
      <c r="AV143" s="221"/>
      <c r="AW143" s="221"/>
      <c r="AX143" s="221"/>
      <c r="AY143" s="221"/>
      <c r="AZ143" s="221"/>
      <c r="BA143" s="221"/>
      <c r="BB143" s="221"/>
      <c r="BC143" s="221"/>
      <c r="BD143" s="221"/>
      <c r="BE143" s="221"/>
      <c r="BF143" s="221"/>
      <c r="BG143" s="221"/>
      <c r="BH143" s="221"/>
      <c r="BI143" s="221"/>
      <c r="BJ143" s="221"/>
      <c r="BK143" s="221"/>
      <c r="BL143" s="221"/>
      <c r="BM143" s="221"/>
      <c r="BN143" s="221"/>
      <c r="BO143" s="221"/>
      <c r="BP143" s="221"/>
      <c r="BQ143" s="221"/>
      <c r="BR143" s="221"/>
      <c r="BS143" s="221"/>
      <c r="BT143" s="221"/>
      <c r="BU143" s="221"/>
      <c r="BV143" s="221"/>
      <c r="BW143" s="221"/>
      <c r="BX143" s="221"/>
      <c r="BY143" s="221"/>
      <c r="BZ143" s="221"/>
      <c r="CA143" s="221"/>
      <c r="CB143" s="221"/>
      <c r="CC143" s="221"/>
      <c r="CD143" s="221"/>
      <c r="CE143" s="221"/>
      <c r="CF143" s="221"/>
      <c r="CG143" s="221"/>
      <c r="CH143" s="221"/>
      <c r="CI143" s="221"/>
      <c r="CJ143" s="221"/>
      <c r="CK143" s="221"/>
      <c r="CL143" s="221"/>
      <c r="CM143" s="221"/>
      <c r="CN143" s="221"/>
      <c r="CO143" s="221"/>
      <c r="CP143" s="221"/>
      <c r="CQ143" s="221"/>
      <c r="CR143" s="221"/>
      <c r="CS143" s="221"/>
      <c r="CT143" s="221"/>
      <c r="CU143" s="221"/>
      <c r="CV143" s="221"/>
      <c r="CW143" s="221"/>
      <c r="CX143" s="221"/>
      <c r="CY143" s="221"/>
      <c r="CZ143" s="221"/>
      <c r="DA143" s="221"/>
      <c r="DB143" s="221"/>
      <c r="DC143" s="221"/>
      <c r="DD143" s="221"/>
      <c r="DE143" s="221"/>
      <c r="DF143" s="221"/>
      <c r="DG143" s="221"/>
      <c r="DH143" s="221"/>
      <c r="DI143" s="221"/>
      <c r="DJ143" s="221"/>
      <c r="DK143" s="221"/>
      <c r="DL143" s="221"/>
      <c r="DM143" s="221"/>
      <c r="DN143" s="221"/>
      <c r="DO143" s="221"/>
      <c r="DP143" s="221"/>
      <c r="DQ143" s="221"/>
      <c r="DR143" s="221"/>
      <c r="DS143" s="221"/>
      <c r="DT143" s="221"/>
      <c r="DU143" s="221"/>
      <c r="DV143" s="221"/>
      <c r="DW143" s="221"/>
      <c r="DX143" s="221"/>
      <c r="DY143" s="221"/>
      <c r="DZ143" s="221"/>
      <c r="EA143" s="221"/>
      <c r="EB143" s="221"/>
      <c r="EC143" s="221"/>
      <c r="ED143" s="221"/>
      <c r="EE143" s="221"/>
      <c r="EF143" s="221"/>
      <c r="EG143" s="221"/>
      <c r="EH143" s="221"/>
      <c r="EI143" s="221"/>
      <c r="EJ143" s="221"/>
      <c r="EK143" s="221"/>
      <c r="EL143" s="221"/>
      <c r="EM143" s="221"/>
      <c r="EN143" s="221"/>
      <c r="EO143" s="221"/>
      <c r="EP143" s="221"/>
      <c r="EQ143" s="221"/>
      <c r="ER143" s="221"/>
      <c r="ES143" s="221"/>
      <c r="ET143" s="221"/>
      <c r="EU143" s="221"/>
      <c r="EV143" s="221"/>
      <c r="EW143" s="221"/>
      <c r="EX143" s="221"/>
      <c r="EY143" s="221"/>
      <c r="EZ143" s="221"/>
      <c r="FA143" s="221"/>
      <c r="FB143" s="221"/>
    </row>
    <row r="144" spans="4:158" hidden="1" x14ac:dyDescent="0.25">
      <c r="D144" s="221"/>
      <c r="E144" s="221"/>
      <c r="F144" s="221"/>
      <c r="G144" s="221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21"/>
      <c r="Z144" s="221"/>
      <c r="AA144" s="221"/>
      <c r="AB144" s="221"/>
      <c r="AC144" s="221"/>
      <c r="AD144" s="221"/>
      <c r="AE144" s="221"/>
      <c r="AF144" s="221"/>
      <c r="AG144" s="221"/>
      <c r="AH144" s="221"/>
      <c r="AI144" s="221"/>
      <c r="AJ144" s="221"/>
      <c r="AK144" s="221"/>
      <c r="AL144" s="221"/>
      <c r="AM144" s="221"/>
      <c r="AN144" s="221"/>
      <c r="AO144" s="221"/>
      <c r="AP144" s="221"/>
      <c r="AQ144" s="221"/>
      <c r="AR144" s="221"/>
      <c r="AS144" s="221"/>
      <c r="AT144" s="221"/>
      <c r="AU144" s="221"/>
      <c r="AV144" s="221"/>
      <c r="AW144" s="221"/>
      <c r="AX144" s="221"/>
      <c r="AY144" s="221"/>
      <c r="AZ144" s="221"/>
      <c r="BA144" s="221"/>
      <c r="BB144" s="221"/>
      <c r="BC144" s="221"/>
      <c r="BD144" s="221"/>
      <c r="BE144" s="221"/>
      <c r="BF144" s="221"/>
      <c r="BG144" s="221"/>
      <c r="BH144" s="221"/>
      <c r="BI144" s="221"/>
      <c r="BJ144" s="221"/>
      <c r="BK144" s="221"/>
      <c r="BL144" s="221"/>
      <c r="BM144" s="221"/>
      <c r="BN144" s="221"/>
      <c r="BO144" s="221"/>
      <c r="BP144" s="221"/>
      <c r="BQ144" s="221"/>
      <c r="BR144" s="221"/>
      <c r="BS144" s="221"/>
      <c r="BT144" s="221"/>
      <c r="BU144" s="221"/>
      <c r="BV144" s="221"/>
      <c r="BW144" s="221"/>
      <c r="BX144" s="221"/>
      <c r="BY144" s="221"/>
      <c r="BZ144" s="221"/>
      <c r="CA144" s="221"/>
      <c r="CB144" s="221"/>
      <c r="CC144" s="221"/>
      <c r="CD144" s="221"/>
      <c r="CE144" s="221"/>
      <c r="CF144" s="221"/>
      <c r="CG144" s="221"/>
      <c r="CH144" s="221"/>
      <c r="CI144" s="221"/>
      <c r="CJ144" s="221"/>
      <c r="CK144" s="221"/>
      <c r="CL144" s="221"/>
      <c r="CM144" s="221"/>
      <c r="CN144" s="221"/>
      <c r="CO144" s="221"/>
      <c r="CP144" s="221"/>
      <c r="CQ144" s="221"/>
      <c r="CR144" s="221"/>
      <c r="CS144" s="221"/>
      <c r="CT144" s="221"/>
      <c r="CU144" s="221"/>
      <c r="CV144" s="221"/>
      <c r="CW144" s="221"/>
      <c r="CX144" s="221"/>
      <c r="CY144" s="221"/>
      <c r="CZ144" s="221"/>
      <c r="DA144" s="221"/>
      <c r="DB144" s="221"/>
      <c r="DC144" s="221"/>
      <c r="DD144" s="221"/>
      <c r="DE144" s="221"/>
      <c r="DF144" s="221"/>
      <c r="DG144" s="221"/>
      <c r="DH144" s="221"/>
      <c r="DI144" s="221"/>
      <c r="DJ144" s="221"/>
      <c r="DK144" s="221"/>
      <c r="DL144" s="221"/>
      <c r="DM144" s="221"/>
      <c r="DN144" s="221"/>
      <c r="DO144" s="221"/>
      <c r="DP144" s="221"/>
      <c r="DQ144" s="221"/>
      <c r="DR144" s="221"/>
      <c r="DS144" s="221"/>
      <c r="DT144" s="221"/>
      <c r="DU144" s="221"/>
      <c r="DV144" s="221"/>
      <c r="DW144" s="221"/>
      <c r="DX144" s="221"/>
      <c r="DY144" s="221"/>
      <c r="DZ144" s="221"/>
      <c r="EA144" s="221"/>
      <c r="EB144" s="221"/>
      <c r="EC144" s="221"/>
      <c r="ED144" s="221"/>
      <c r="EE144" s="221"/>
      <c r="EF144" s="221"/>
      <c r="EG144" s="221"/>
      <c r="EH144" s="221"/>
      <c r="EI144" s="221"/>
      <c r="EJ144" s="221"/>
      <c r="EK144" s="221"/>
      <c r="EL144" s="221"/>
      <c r="EM144" s="221"/>
      <c r="EN144" s="221"/>
      <c r="EO144" s="221"/>
      <c r="EP144" s="221"/>
      <c r="EQ144" s="221"/>
      <c r="ER144" s="221"/>
      <c r="ES144" s="221"/>
      <c r="ET144" s="221"/>
      <c r="EU144" s="221"/>
      <c r="EV144" s="221"/>
      <c r="EW144" s="221"/>
      <c r="EX144" s="221"/>
      <c r="EY144" s="221"/>
      <c r="EZ144" s="221"/>
      <c r="FA144" s="221"/>
      <c r="FB144" s="221"/>
    </row>
    <row r="145" spans="4:158" hidden="1" x14ac:dyDescent="0.25">
      <c r="D145" s="221"/>
      <c r="E145" s="221"/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21"/>
      <c r="Z145" s="221"/>
      <c r="AA145" s="221"/>
      <c r="AB145" s="221"/>
      <c r="AC145" s="221"/>
      <c r="AD145" s="221"/>
      <c r="AE145" s="221"/>
      <c r="AF145" s="221"/>
      <c r="AG145" s="221"/>
      <c r="AH145" s="221"/>
      <c r="AI145" s="221"/>
      <c r="AJ145" s="221"/>
      <c r="AK145" s="221"/>
      <c r="AL145" s="221"/>
      <c r="AM145" s="221"/>
      <c r="AN145" s="221"/>
      <c r="AO145" s="221"/>
      <c r="AP145" s="221"/>
      <c r="AQ145" s="221"/>
      <c r="AR145" s="221"/>
      <c r="AS145" s="221"/>
      <c r="AT145" s="221"/>
      <c r="AU145" s="221"/>
      <c r="AV145" s="221"/>
      <c r="AW145" s="221"/>
      <c r="AX145" s="221"/>
      <c r="AY145" s="221"/>
      <c r="AZ145" s="221"/>
      <c r="BA145" s="221"/>
      <c r="BB145" s="221"/>
      <c r="BC145" s="221"/>
      <c r="BD145" s="221"/>
      <c r="BE145" s="221"/>
      <c r="BF145" s="221"/>
      <c r="BG145" s="221"/>
      <c r="BH145" s="221"/>
      <c r="BI145" s="221"/>
      <c r="BJ145" s="221"/>
      <c r="BK145" s="221"/>
      <c r="BL145" s="221"/>
      <c r="BM145" s="221"/>
      <c r="BN145" s="221"/>
      <c r="BO145" s="221"/>
      <c r="BP145" s="221"/>
      <c r="BQ145" s="221"/>
      <c r="BR145" s="221"/>
      <c r="BS145" s="221"/>
      <c r="BT145" s="221"/>
      <c r="BU145" s="221"/>
      <c r="BV145" s="221"/>
      <c r="BW145" s="221"/>
      <c r="BX145" s="221"/>
      <c r="BY145" s="221"/>
      <c r="BZ145" s="221"/>
      <c r="CA145" s="221"/>
      <c r="CB145" s="221"/>
      <c r="CC145" s="221"/>
      <c r="CD145" s="221"/>
      <c r="CE145" s="221"/>
      <c r="CF145" s="221"/>
      <c r="CG145" s="221"/>
      <c r="CH145" s="221"/>
      <c r="CI145" s="221"/>
      <c r="CJ145" s="221"/>
      <c r="CK145" s="221"/>
      <c r="CL145" s="221"/>
      <c r="CM145" s="221"/>
      <c r="CN145" s="221"/>
      <c r="CO145" s="221"/>
      <c r="CP145" s="221"/>
      <c r="CQ145" s="221"/>
      <c r="CR145" s="221"/>
      <c r="CS145" s="221"/>
      <c r="CT145" s="221"/>
      <c r="CU145" s="221"/>
      <c r="CV145" s="221"/>
      <c r="CW145" s="221"/>
      <c r="CX145" s="221"/>
      <c r="CY145" s="221"/>
      <c r="CZ145" s="221"/>
      <c r="DA145" s="221"/>
      <c r="DB145" s="221"/>
      <c r="DC145" s="221"/>
      <c r="DD145" s="221"/>
      <c r="DE145" s="221"/>
      <c r="DF145" s="221"/>
      <c r="DG145" s="221"/>
      <c r="DH145" s="221"/>
      <c r="DI145" s="221"/>
      <c r="DJ145" s="221"/>
      <c r="DK145" s="221"/>
      <c r="DL145" s="221"/>
      <c r="DM145" s="221"/>
      <c r="DN145" s="221"/>
      <c r="DO145" s="221"/>
      <c r="DP145" s="221"/>
      <c r="DQ145" s="221"/>
      <c r="DR145" s="221"/>
      <c r="DS145" s="221"/>
      <c r="DT145" s="221"/>
      <c r="DU145" s="221"/>
      <c r="DV145" s="221"/>
      <c r="DW145" s="221"/>
      <c r="DX145" s="221"/>
      <c r="DY145" s="221"/>
      <c r="DZ145" s="221"/>
      <c r="EA145" s="221"/>
      <c r="EB145" s="221"/>
      <c r="EC145" s="221"/>
      <c r="ED145" s="221"/>
      <c r="EE145" s="221"/>
      <c r="EF145" s="221"/>
      <c r="EG145" s="221"/>
      <c r="EH145" s="221"/>
      <c r="EI145" s="221"/>
      <c r="EJ145" s="221"/>
      <c r="EK145" s="221"/>
      <c r="EL145" s="221"/>
      <c r="EM145" s="221"/>
      <c r="EN145" s="221"/>
      <c r="EO145" s="221"/>
      <c r="EP145" s="221"/>
      <c r="EQ145" s="221"/>
      <c r="ER145" s="221"/>
      <c r="ES145" s="221"/>
      <c r="ET145" s="221"/>
      <c r="EU145" s="221"/>
      <c r="EV145" s="221"/>
      <c r="EW145" s="221"/>
      <c r="EX145" s="221"/>
      <c r="EY145" s="221"/>
      <c r="EZ145" s="221"/>
      <c r="FA145" s="221"/>
      <c r="FB145" s="221"/>
    </row>
    <row r="146" spans="4:158" hidden="1" x14ac:dyDescent="0.25">
      <c r="D146" s="221"/>
      <c r="E146" s="221"/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21"/>
      <c r="Z146" s="221"/>
      <c r="AA146" s="221"/>
      <c r="AB146" s="221"/>
      <c r="AC146" s="221"/>
      <c r="AD146" s="221"/>
      <c r="AE146" s="221"/>
      <c r="AF146" s="221"/>
      <c r="AG146" s="221"/>
      <c r="AH146" s="221"/>
      <c r="AI146" s="221"/>
      <c r="AJ146" s="221"/>
      <c r="AK146" s="221"/>
      <c r="AL146" s="221"/>
      <c r="AM146" s="221"/>
      <c r="AN146" s="221"/>
      <c r="AO146" s="221"/>
      <c r="AP146" s="221"/>
      <c r="AQ146" s="221"/>
      <c r="AR146" s="221"/>
      <c r="AS146" s="221"/>
      <c r="AT146" s="221"/>
      <c r="AU146" s="221"/>
      <c r="AV146" s="221"/>
      <c r="AW146" s="221"/>
      <c r="AX146" s="221"/>
      <c r="AY146" s="221"/>
      <c r="AZ146" s="221"/>
      <c r="BA146" s="221"/>
      <c r="BB146" s="221"/>
      <c r="BC146" s="221"/>
      <c r="BD146" s="221"/>
      <c r="BE146" s="221"/>
      <c r="BF146" s="221"/>
      <c r="BG146" s="221"/>
      <c r="BH146" s="221"/>
      <c r="BI146" s="221"/>
      <c r="BJ146" s="221"/>
      <c r="BK146" s="221"/>
      <c r="BL146" s="221"/>
      <c r="BM146" s="221"/>
      <c r="BN146" s="221"/>
      <c r="BO146" s="221"/>
      <c r="BP146" s="221"/>
      <c r="BQ146" s="221"/>
      <c r="BR146" s="221"/>
      <c r="BS146" s="221"/>
      <c r="BT146" s="221"/>
      <c r="BU146" s="221"/>
      <c r="BV146" s="221"/>
      <c r="BW146" s="221"/>
      <c r="BX146" s="221"/>
      <c r="BY146" s="221"/>
      <c r="BZ146" s="221"/>
      <c r="CA146" s="221"/>
      <c r="CB146" s="221"/>
      <c r="CC146" s="221"/>
      <c r="CD146" s="221"/>
      <c r="CE146" s="221"/>
      <c r="CF146" s="221"/>
      <c r="CG146" s="221"/>
      <c r="CH146" s="221"/>
      <c r="CI146" s="221"/>
      <c r="CJ146" s="221"/>
      <c r="CK146" s="221"/>
      <c r="CL146" s="221"/>
      <c r="CM146" s="221"/>
      <c r="CN146" s="221"/>
      <c r="CO146" s="221"/>
      <c r="CP146" s="221"/>
      <c r="CQ146" s="221"/>
      <c r="CR146" s="221"/>
      <c r="CS146" s="221"/>
      <c r="CT146" s="221"/>
      <c r="CU146" s="221"/>
      <c r="CV146" s="221"/>
      <c r="CW146" s="221"/>
      <c r="CX146" s="221"/>
      <c r="CY146" s="221"/>
      <c r="CZ146" s="221"/>
      <c r="DA146" s="221"/>
      <c r="DB146" s="221"/>
      <c r="DC146" s="221"/>
      <c r="DD146" s="221"/>
      <c r="DE146" s="221"/>
      <c r="DF146" s="221"/>
      <c r="DG146" s="221"/>
      <c r="DH146" s="221"/>
      <c r="DI146" s="221"/>
      <c r="DJ146" s="221"/>
      <c r="DK146" s="221"/>
      <c r="DL146" s="221"/>
      <c r="DM146" s="221"/>
      <c r="DN146" s="221"/>
      <c r="DO146" s="221"/>
      <c r="DP146" s="221"/>
      <c r="DQ146" s="221"/>
      <c r="DR146" s="221"/>
      <c r="DS146" s="221"/>
      <c r="DT146" s="221"/>
      <c r="DU146" s="221"/>
      <c r="DV146" s="221"/>
      <c r="DW146" s="221"/>
      <c r="DX146" s="221"/>
      <c r="DY146" s="221"/>
      <c r="DZ146" s="221"/>
      <c r="EA146" s="221"/>
      <c r="EB146" s="221"/>
      <c r="EC146" s="221"/>
      <c r="ED146" s="221"/>
      <c r="EE146" s="221"/>
      <c r="EF146" s="221"/>
      <c r="EG146" s="221"/>
      <c r="EH146" s="221"/>
      <c r="EI146" s="221"/>
      <c r="EJ146" s="221"/>
      <c r="EK146" s="221"/>
      <c r="EL146" s="221"/>
      <c r="EM146" s="221"/>
      <c r="EN146" s="221"/>
      <c r="EO146" s="221"/>
      <c r="EP146" s="221"/>
      <c r="EQ146" s="221"/>
      <c r="ER146" s="221"/>
      <c r="ES146" s="221"/>
      <c r="ET146" s="221"/>
      <c r="EU146" s="221"/>
      <c r="EV146" s="221"/>
      <c r="EW146" s="221"/>
      <c r="EX146" s="221"/>
      <c r="EY146" s="221"/>
      <c r="EZ146" s="221"/>
      <c r="FA146" s="221"/>
      <c r="FB146" s="221"/>
    </row>
    <row r="147" spans="4:158" hidden="1" x14ac:dyDescent="0.25">
      <c r="D147" s="221"/>
      <c r="E147" s="221"/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21"/>
      <c r="Z147" s="221"/>
      <c r="AA147" s="221"/>
      <c r="AB147" s="221"/>
      <c r="AC147" s="221"/>
      <c r="AD147" s="221"/>
      <c r="AE147" s="221"/>
      <c r="AF147" s="221"/>
      <c r="AG147" s="221"/>
      <c r="AH147" s="221"/>
      <c r="AI147" s="221"/>
      <c r="AJ147" s="221"/>
      <c r="AK147" s="221"/>
      <c r="AL147" s="221"/>
      <c r="AM147" s="221"/>
      <c r="AN147" s="221"/>
      <c r="AO147" s="221"/>
      <c r="AP147" s="221"/>
      <c r="AQ147" s="221"/>
      <c r="AR147" s="221"/>
      <c r="AS147" s="221"/>
      <c r="AT147" s="221"/>
      <c r="AU147" s="221"/>
      <c r="AV147" s="221"/>
      <c r="AW147" s="221"/>
      <c r="AX147" s="221"/>
      <c r="AY147" s="221"/>
      <c r="AZ147" s="221"/>
      <c r="BA147" s="221"/>
      <c r="BB147" s="221"/>
      <c r="BC147" s="221"/>
      <c r="BD147" s="221"/>
      <c r="BE147" s="221"/>
      <c r="BF147" s="221"/>
      <c r="BG147" s="221"/>
      <c r="BH147" s="221"/>
      <c r="BI147" s="221"/>
      <c r="BJ147" s="221"/>
      <c r="BK147" s="221"/>
      <c r="BL147" s="221"/>
      <c r="BM147" s="221"/>
      <c r="BN147" s="221"/>
      <c r="BO147" s="221"/>
      <c r="BP147" s="221"/>
      <c r="BQ147" s="221"/>
      <c r="BR147" s="221"/>
      <c r="BS147" s="221"/>
      <c r="BT147" s="221"/>
      <c r="BU147" s="221"/>
      <c r="BV147" s="221"/>
      <c r="BW147" s="221"/>
      <c r="BX147" s="221"/>
      <c r="BY147" s="221"/>
      <c r="BZ147" s="221"/>
      <c r="CA147" s="221"/>
      <c r="CB147" s="221"/>
      <c r="CC147" s="221"/>
      <c r="CD147" s="221"/>
      <c r="CE147" s="221"/>
      <c r="CF147" s="221"/>
      <c r="CG147" s="221"/>
      <c r="CH147" s="221"/>
      <c r="CI147" s="221"/>
      <c r="CJ147" s="221"/>
      <c r="CK147" s="221"/>
      <c r="CL147" s="221"/>
      <c r="CM147" s="221"/>
      <c r="CN147" s="221"/>
      <c r="CO147" s="221"/>
      <c r="CP147" s="221"/>
      <c r="CQ147" s="221"/>
      <c r="CR147" s="221"/>
      <c r="CS147" s="221"/>
      <c r="CT147" s="221"/>
      <c r="CU147" s="221"/>
      <c r="CV147" s="221"/>
      <c r="CW147" s="221"/>
      <c r="CX147" s="221"/>
      <c r="CY147" s="221"/>
      <c r="CZ147" s="221"/>
      <c r="DA147" s="221"/>
      <c r="DB147" s="221"/>
      <c r="DC147" s="221"/>
      <c r="DD147" s="221"/>
      <c r="DE147" s="221"/>
      <c r="DF147" s="221"/>
      <c r="DG147" s="221"/>
      <c r="DH147" s="221"/>
      <c r="DI147" s="221"/>
      <c r="DJ147" s="221"/>
      <c r="DK147" s="221"/>
      <c r="DL147" s="221"/>
      <c r="DM147" s="221"/>
      <c r="DN147" s="221"/>
      <c r="DO147" s="221"/>
      <c r="DP147" s="221"/>
      <c r="DQ147" s="221"/>
      <c r="DR147" s="221"/>
      <c r="DS147" s="221"/>
      <c r="DT147" s="221"/>
      <c r="DU147" s="221"/>
      <c r="DV147" s="221"/>
      <c r="DW147" s="221"/>
      <c r="DX147" s="221"/>
      <c r="DY147" s="221"/>
      <c r="DZ147" s="221"/>
      <c r="EA147" s="221"/>
      <c r="EB147" s="221"/>
      <c r="EC147" s="221"/>
      <c r="ED147" s="221"/>
      <c r="EE147" s="221"/>
      <c r="EF147" s="221"/>
      <c r="EG147" s="221"/>
      <c r="EH147" s="221"/>
      <c r="EI147" s="221"/>
      <c r="EJ147" s="221"/>
      <c r="EK147" s="221"/>
      <c r="EL147" s="221"/>
      <c r="EM147" s="221"/>
      <c r="EN147" s="221"/>
      <c r="EO147" s="221"/>
      <c r="EP147" s="221"/>
      <c r="EQ147" s="221"/>
      <c r="ER147" s="221"/>
      <c r="ES147" s="221"/>
      <c r="ET147" s="221"/>
      <c r="EU147" s="221"/>
      <c r="EV147" s="221"/>
      <c r="EW147" s="221"/>
      <c r="EX147" s="221"/>
      <c r="EY147" s="221"/>
      <c r="EZ147" s="221"/>
      <c r="FA147" s="221"/>
      <c r="FB147" s="221"/>
    </row>
    <row r="148" spans="4:158" hidden="1" x14ac:dyDescent="0.25">
      <c r="D148" s="221"/>
      <c r="E148" s="221"/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21"/>
      <c r="Z148" s="221"/>
      <c r="AA148" s="221"/>
      <c r="AB148" s="221"/>
      <c r="AC148" s="221"/>
      <c r="AD148" s="221"/>
      <c r="AE148" s="221"/>
      <c r="AF148" s="221"/>
      <c r="AG148" s="221"/>
      <c r="AH148" s="221"/>
      <c r="AI148" s="221"/>
      <c r="AJ148" s="221"/>
      <c r="AK148" s="221"/>
      <c r="AL148" s="221"/>
      <c r="AM148" s="221"/>
      <c r="AN148" s="221"/>
      <c r="AO148" s="221"/>
      <c r="AP148" s="221"/>
      <c r="AQ148" s="221"/>
      <c r="AR148" s="221"/>
      <c r="AS148" s="221"/>
      <c r="AT148" s="221"/>
      <c r="AU148" s="221"/>
      <c r="AV148" s="221"/>
      <c r="AW148" s="221"/>
      <c r="AX148" s="221"/>
      <c r="AY148" s="221"/>
      <c r="AZ148" s="221"/>
      <c r="BA148" s="221"/>
      <c r="BB148" s="221"/>
      <c r="BC148" s="221"/>
      <c r="BD148" s="221"/>
      <c r="BE148" s="221"/>
      <c r="BF148" s="221"/>
      <c r="BG148" s="221"/>
      <c r="BH148" s="221"/>
      <c r="BI148" s="221"/>
      <c r="BJ148" s="221"/>
      <c r="BK148" s="221"/>
      <c r="BL148" s="221"/>
      <c r="BM148" s="221"/>
      <c r="BN148" s="221"/>
      <c r="BO148" s="221"/>
      <c r="BP148" s="221"/>
      <c r="BQ148" s="221"/>
      <c r="BR148" s="221"/>
      <c r="BS148" s="221"/>
      <c r="BT148" s="221"/>
      <c r="BU148" s="221"/>
      <c r="BV148" s="221"/>
      <c r="BW148" s="221"/>
      <c r="BX148" s="221"/>
      <c r="BY148" s="221"/>
      <c r="BZ148" s="221"/>
      <c r="CA148" s="221"/>
      <c r="CB148" s="221"/>
      <c r="CC148" s="221"/>
      <c r="CD148" s="221"/>
      <c r="CE148" s="221"/>
      <c r="CF148" s="221"/>
      <c r="CG148" s="221"/>
      <c r="CH148" s="221"/>
      <c r="CI148" s="221"/>
      <c r="CJ148" s="221"/>
      <c r="CK148" s="221"/>
      <c r="CL148" s="221"/>
      <c r="CM148" s="221"/>
      <c r="CN148" s="221"/>
      <c r="CO148" s="221"/>
      <c r="CP148" s="221"/>
      <c r="CQ148" s="221"/>
      <c r="CR148" s="221"/>
      <c r="CS148" s="221"/>
      <c r="CT148" s="221"/>
      <c r="CU148" s="221"/>
      <c r="CV148" s="221"/>
      <c r="CW148" s="221"/>
      <c r="CX148" s="221"/>
      <c r="CY148" s="221"/>
      <c r="CZ148" s="221"/>
      <c r="DA148" s="221"/>
      <c r="DB148" s="221"/>
      <c r="DC148" s="221"/>
      <c r="DD148" s="221"/>
      <c r="DE148" s="221"/>
      <c r="DF148" s="221"/>
      <c r="DG148" s="221"/>
      <c r="DH148" s="221"/>
      <c r="DI148" s="221"/>
      <c r="DJ148" s="221"/>
      <c r="DK148" s="221"/>
      <c r="DL148" s="221"/>
      <c r="DM148" s="221"/>
      <c r="DN148" s="221"/>
      <c r="DO148" s="221"/>
      <c r="DP148" s="221"/>
      <c r="DQ148" s="221"/>
      <c r="DR148" s="221"/>
      <c r="DS148" s="221"/>
      <c r="DT148" s="221"/>
      <c r="DU148" s="221"/>
      <c r="DV148" s="221"/>
      <c r="DW148" s="221"/>
      <c r="DX148" s="221"/>
      <c r="DY148" s="221"/>
      <c r="DZ148" s="221"/>
      <c r="EA148" s="221"/>
      <c r="EB148" s="221"/>
      <c r="EC148" s="221"/>
      <c r="ED148" s="221"/>
      <c r="EE148" s="221"/>
      <c r="EF148" s="221"/>
      <c r="EG148" s="221"/>
      <c r="EH148" s="221"/>
      <c r="EI148" s="221"/>
      <c r="EJ148" s="221"/>
      <c r="EK148" s="221"/>
      <c r="EL148" s="221"/>
      <c r="EM148" s="221"/>
      <c r="EN148" s="221"/>
      <c r="EO148" s="221"/>
      <c r="EP148" s="221"/>
      <c r="EQ148" s="221"/>
      <c r="ER148" s="221"/>
      <c r="ES148" s="221"/>
      <c r="ET148" s="221"/>
      <c r="EU148" s="221"/>
      <c r="EV148" s="221"/>
      <c r="EW148" s="221"/>
      <c r="EX148" s="221"/>
      <c r="EY148" s="221"/>
      <c r="EZ148" s="221"/>
      <c r="FA148" s="221"/>
      <c r="FB148" s="221"/>
    </row>
    <row r="149" spans="4:158" hidden="1" x14ac:dyDescent="0.25"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21"/>
      <c r="Z149" s="221"/>
      <c r="AA149" s="221"/>
      <c r="AB149" s="221"/>
      <c r="AC149" s="221"/>
      <c r="AD149" s="221"/>
      <c r="AE149" s="221"/>
      <c r="AF149" s="221"/>
      <c r="AG149" s="221"/>
      <c r="AH149" s="221"/>
      <c r="AI149" s="221"/>
      <c r="AJ149" s="221"/>
      <c r="AK149" s="221"/>
      <c r="AL149" s="221"/>
      <c r="AM149" s="221"/>
      <c r="AN149" s="221"/>
      <c r="AO149" s="221"/>
      <c r="AP149" s="221"/>
      <c r="AQ149" s="221"/>
      <c r="AR149" s="221"/>
      <c r="AS149" s="221"/>
      <c r="AT149" s="221"/>
      <c r="AU149" s="221"/>
      <c r="AV149" s="221"/>
      <c r="AW149" s="221"/>
      <c r="AX149" s="221"/>
      <c r="AY149" s="221"/>
      <c r="AZ149" s="221"/>
      <c r="BA149" s="221"/>
      <c r="BB149" s="221"/>
      <c r="BC149" s="221"/>
      <c r="BD149" s="221"/>
      <c r="BE149" s="221"/>
      <c r="BF149" s="221"/>
      <c r="BG149" s="221"/>
      <c r="BH149" s="221"/>
      <c r="BI149" s="221"/>
      <c r="BJ149" s="221"/>
      <c r="BK149" s="221"/>
      <c r="BL149" s="221"/>
      <c r="BM149" s="221"/>
      <c r="BN149" s="221"/>
      <c r="BO149" s="221"/>
      <c r="BP149" s="221"/>
      <c r="BQ149" s="221"/>
      <c r="BR149" s="221"/>
      <c r="BS149" s="221"/>
      <c r="BT149" s="221"/>
      <c r="BU149" s="221"/>
      <c r="BV149" s="221"/>
      <c r="BW149" s="221"/>
      <c r="BX149" s="221"/>
      <c r="BY149" s="221"/>
      <c r="BZ149" s="221"/>
      <c r="CA149" s="221"/>
      <c r="CB149" s="221"/>
      <c r="CC149" s="221"/>
      <c r="CD149" s="221"/>
      <c r="CE149" s="221"/>
      <c r="CF149" s="221"/>
      <c r="CG149" s="221"/>
      <c r="CH149" s="221"/>
      <c r="CI149" s="221"/>
      <c r="CJ149" s="221"/>
      <c r="CK149" s="221"/>
      <c r="CL149" s="221"/>
      <c r="CM149" s="221"/>
      <c r="CN149" s="221"/>
      <c r="CO149" s="221"/>
      <c r="CP149" s="221"/>
      <c r="CQ149" s="221"/>
      <c r="CR149" s="221"/>
      <c r="CS149" s="221"/>
      <c r="CT149" s="221"/>
      <c r="CU149" s="221"/>
      <c r="CV149" s="221"/>
      <c r="CW149" s="221"/>
      <c r="CX149" s="221"/>
      <c r="CY149" s="221"/>
      <c r="CZ149" s="221"/>
      <c r="DA149" s="221"/>
      <c r="DB149" s="221"/>
      <c r="DC149" s="221"/>
      <c r="DD149" s="221"/>
      <c r="DE149" s="221"/>
      <c r="DF149" s="221"/>
      <c r="DG149" s="221"/>
      <c r="DH149" s="221"/>
      <c r="DI149" s="221"/>
      <c r="DJ149" s="221"/>
      <c r="DK149" s="221"/>
      <c r="DL149" s="221"/>
      <c r="DM149" s="221"/>
      <c r="DN149" s="221"/>
      <c r="DO149" s="221"/>
      <c r="DP149" s="221"/>
      <c r="DQ149" s="221"/>
      <c r="DR149" s="221"/>
      <c r="DS149" s="221"/>
      <c r="DT149" s="221"/>
      <c r="DU149" s="221"/>
      <c r="DV149" s="221"/>
      <c r="DW149" s="221"/>
      <c r="DX149" s="221"/>
      <c r="DY149" s="221"/>
      <c r="DZ149" s="221"/>
      <c r="EA149" s="221"/>
      <c r="EB149" s="221"/>
      <c r="EC149" s="221"/>
      <c r="ED149" s="221"/>
      <c r="EE149" s="221"/>
      <c r="EF149" s="221"/>
      <c r="EG149" s="221"/>
      <c r="EH149" s="221"/>
      <c r="EI149" s="221"/>
      <c r="EJ149" s="221"/>
      <c r="EK149" s="221"/>
      <c r="EL149" s="221"/>
      <c r="EM149" s="221"/>
      <c r="EN149" s="221"/>
      <c r="EO149" s="221"/>
      <c r="EP149" s="221"/>
      <c r="EQ149" s="221"/>
      <c r="ER149" s="221"/>
      <c r="ES149" s="221"/>
      <c r="ET149" s="221"/>
      <c r="EU149" s="221"/>
      <c r="EV149" s="221"/>
      <c r="EW149" s="221"/>
      <c r="EX149" s="221"/>
      <c r="EY149" s="221"/>
      <c r="EZ149" s="221"/>
      <c r="FA149" s="221"/>
      <c r="FB149" s="221"/>
    </row>
    <row r="150" spans="4:158" hidden="1" x14ac:dyDescent="0.25">
      <c r="D150" s="221"/>
      <c r="E150" s="221"/>
      <c r="F150" s="221"/>
      <c r="G150" s="221"/>
      <c r="H150" s="221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21"/>
      <c r="Z150" s="221"/>
      <c r="AA150" s="221"/>
      <c r="AB150" s="221"/>
      <c r="AC150" s="221"/>
      <c r="AD150" s="221"/>
      <c r="AE150" s="221"/>
      <c r="AF150" s="221"/>
      <c r="AG150" s="221"/>
      <c r="AH150" s="221"/>
      <c r="AI150" s="221"/>
      <c r="AJ150" s="221"/>
      <c r="AK150" s="221"/>
      <c r="AL150" s="221"/>
      <c r="AM150" s="221"/>
      <c r="AN150" s="221"/>
      <c r="AO150" s="221"/>
      <c r="AP150" s="221"/>
      <c r="AQ150" s="221"/>
      <c r="AR150" s="221"/>
      <c r="AS150" s="221"/>
      <c r="AT150" s="221"/>
      <c r="AU150" s="221"/>
      <c r="AV150" s="221"/>
      <c r="AW150" s="221"/>
      <c r="AX150" s="221"/>
      <c r="AY150" s="221"/>
      <c r="AZ150" s="221"/>
      <c r="BA150" s="221"/>
      <c r="BB150" s="221"/>
      <c r="BC150" s="221"/>
      <c r="BD150" s="221"/>
      <c r="BE150" s="221"/>
      <c r="BF150" s="221"/>
      <c r="BG150" s="221"/>
      <c r="BH150" s="221"/>
      <c r="BI150" s="221"/>
      <c r="BJ150" s="221"/>
      <c r="BK150" s="221"/>
      <c r="BL150" s="221"/>
      <c r="BM150" s="221"/>
      <c r="BN150" s="221"/>
      <c r="BO150" s="221"/>
      <c r="BP150" s="221"/>
      <c r="BQ150" s="221"/>
      <c r="BR150" s="221"/>
      <c r="BS150" s="221"/>
      <c r="BT150" s="221"/>
      <c r="BU150" s="221"/>
      <c r="BV150" s="221"/>
      <c r="BW150" s="221"/>
      <c r="BX150" s="221"/>
      <c r="BY150" s="221"/>
      <c r="BZ150" s="221"/>
      <c r="CA150" s="221"/>
      <c r="CB150" s="221"/>
      <c r="CC150" s="221"/>
      <c r="CD150" s="221"/>
      <c r="CE150" s="221"/>
      <c r="CF150" s="221"/>
      <c r="CG150" s="221"/>
      <c r="CH150" s="221"/>
      <c r="CI150" s="221"/>
      <c r="CJ150" s="221"/>
      <c r="CK150" s="221"/>
      <c r="CL150" s="221"/>
      <c r="CM150" s="221"/>
      <c r="CN150" s="221"/>
      <c r="CO150" s="221"/>
      <c r="CP150" s="221"/>
      <c r="CQ150" s="221"/>
      <c r="CR150" s="221"/>
      <c r="CS150" s="221"/>
      <c r="CT150" s="221"/>
      <c r="CU150" s="221"/>
      <c r="CV150" s="221"/>
      <c r="CW150" s="221"/>
      <c r="CX150" s="221"/>
      <c r="CY150" s="221"/>
      <c r="CZ150" s="221"/>
      <c r="DA150" s="221"/>
      <c r="DB150" s="221"/>
      <c r="DC150" s="221"/>
      <c r="DD150" s="221"/>
      <c r="DE150" s="221"/>
      <c r="DF150" s="221"/>
      <c r="DG150" s="221"/>
      <c r="DH150" s="221"/>
      <c r="DI150" s="221"/>
      <c r="DJ150" s="221"/>
      <c r="DK150" s="221"/>
      <c r="DL150" s="221"/>
      <c r="DM150" s="221"/>
      <c r="DN150" s="221"/>
      <c r="DO150" s="221"/>
      <c r="DP150" s="221"/>
      <c r="DQ150" s="221"/>
      <c r="DR150" s="221"/>
      <c r="DS150" s="221"/>
      <c r="DT150" s="221"/>
      <c r="DU150" s="221"/>
      <c r="DV150" s="221"/>
      <c r="DW150" s="221"/>
      <c r="DX150" s="221"/>
      <c r="DY150" s="221"/>
      <c r="DZ150" s="221"/>
      <c r="EA150" s="221"/>
      <c r="EB150" s="221"/>
      <c r="EC150" s="221"/>
      <c r="ED150" s="221"/>
      <c r="EE150" s="221"/>
      <c r="EF150" s="221"/>
      <c r="EG150" s="221"/>
      <c r="EH150" s="221"/>
      <c r="EI150" s="221"/>
      <c r="EJ150" s="221"/>
      <c r="EK150" s="221"/>
      <c r="EL150" s="221"/>
      <c r="EM150" s="221"/>
      <c r="EN150" s="221"/>
      <c r="EO150" s="221"/>
      <c r="EP150" s="221"/>
      <c r="EQ150" s="221"/>
      <c r="ER150" s="221"/>
      <c r="ES150" s="221"/>
      <c r="ET150" s="221"/>
      <c r="EU150" s="221"/>
      <c r="EV150" s="221"/>
      <c r="EW150" s="221"/>
      <c r="EX150" s="221"/>
      <c r="EY150" s="221"/>
      <c r="EZ150" s="221"/>
      <c r="FA150" s="221"/>
      <c r="FB150" s="221"/>
    </row>
    <row r="151" spans="4:158" hidden="1" x14ac:dyDescent="0.25">
      <c r="D151" s="221"/>
      <c r="E151" s="221"/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21"/>
      <c r="Z151" s="221"/>
      <c r="AA151" s="221"/>
      <c r="AB151" s="221"/>
      <c r="AC151" s="221"/>
      <c r="AD151" s="221"/>
      <c r="AE151" s="221"/>
      <c r="AF151" s="221"/>
      <c r="AG151" s="221"/>
      <c r="AH151" s="221"/>
      <c r="AI151" s="221"/>
      <c r="AJ151" s="221"/>
      <c r="AK151" s="221"/>
      <c r="AL151" s="221"/>
      <c r="AM151" s="221"/>
      <c r="AN151" s="221"/>
      <c r="AO151" s="221"/>
      <c r="AP151" s="221"/>
      <c r="AQ151" s="221"/>
      <c r="AR151" s="221"/>
      <c r="AS151" s="221"/>
      <c r="AT151" s="221"/>
      <c r="AU151" s="221"/>
      <c r="AV151" s="221"/>
      <c r="AW151" s="221"/>
      <c r="AX151" s="221"/>
      <c r="AY151" s="221"/>
      <c r="AZ151" s="221"/>
      <c r="BA151" s="221"/>
      <c r="BB151" s="221"/>
      <c r="BC151" s="221"/>
      <c r="BD151" s="221"/>
      <c r="BE151" s="221"/>
      <c r="BF151" s="221"/>
      <c r="BG151" s="221"/>
      <c r="BH151" s="221"/>
      <c r="BI151" s="221"/>
      <c r="BJ151" s="221"/>
      <c r="BK151" s="221"/>
      <c r="BL151" s="221"/>
      <c r="BM151" s="221"/>
      <c r="BN151" s="221"/>
      <c r="BO151" s="221"/>
      <c r="BP151" s="221"/>
      <c r="BQ151" s="221"/>
      <c r="BR151" s="221"/>
      <c r="BS151" s="221"/>
      <c r="BT151" s="221"/>
      <c r="BU151" s="221"/>
      <c r="BV151" s="221"/>
      <c r="BW151" s="221"/>
      <c r="BX151" s="221"/>
      <c r="BY151" s="221"/>
      <c r="BZ151" s="221"/>
      <c r="CA151" s="221"/>
      <c r="CB151" s="221"/>
      <c r="CC151" s="221"/>
      <c r="CD151" s="221"/>
      <c r="CE151" s="221"/>
      <c r="CF151" s="221"/>
      <c r="CG151" s="221"/>
      <c r="CH151" s="221"/>
      <c r="CI151" s="221"/>
      <c r="CJ151" s="221"/>
      <c r="CK151" s="221"/>
      <c r="CL151" s="221"/>
      <c r="CM151" s="221"/>
      <c r="CN151" s="221"/>
      <c r="CO151" s="221"/>
      <c r="CP151" s="221"/>
      <c r="CQ151" s="221"/>
      <c r="CR151" s="221"/>
      <c r="CS151" s="221"/>
      <c r="CT151" s="221"/>
      <c r="CU151" s="221"/>
      <c r="CV151" s="221"/>
      <c r="CW151" s="221"/>
      <c r="CX151" s="221"/>
      <c r="CY151" s="221"/>
      <c r="CZ151" s="221"/>
      <c r="DA151" s="221"/>
      <c r="DB151" s="221"/>
      <c r="DC151" s="221"/>
      <c r="DD151" s="221"/>
      <c r="DE151" s="221"/>
      <c r="DF151" s="221"/>
      <c r="DG151" s="221"/>
      <c r="DH151" s="221"/>
      <c r="DI151" s="221"/>
      <c r="DJ151" s="221"/>
      <c r="DK151" s="221"/>
      <c r="DL151" s="221"/>
      <c r="DM151" s="221"/>
      <c r="DN151" s="221"/>
      <c r="DO151" s="221"/>
      <c r="DP151" s="221"/>
      <c r="DQ151" s="221"/>
      <c r="DR151" s="221"/>
      <c r="DS151" s="221"/>
      <c r="DT151" s="221"/>
      <c r="DU151" s="221"/>
      <c r="DV151" s="221"/>
      <c r="DW151" s="221"/>
      <c r="DX151" s="221"/>
      <c r="DY151" s="221"/>
      <c r="DZ151" s="221"/>
      <c r="EA151" s="221"/>
      <c r="EB151" s="221"/>
      <c r="EC151" s="221"/>
      <c r="ED151" s="221"/>
      <c r="EE151" s="221"/>
      <c r="EF151" s="221"/>
      <c r="EG151" s="221"/>
      <c r="EH151" s="221"/>
      <c r="EI151" s="221"/>
      <c r="EJ151" s="221"/>
      <c r="EK151" s="221"/>
      <c r="EL151" s="221"/>
      <c r="EM151" s="221"/>
      <c r="EN151" s="221"/>
      <c r="EO151" s="221"/>
      <c r="EP151" s="221"/>
      <c r="EQ151" s="221"/>
      <c r="ER151" s="221"/>
      <c r="ES151" s="221"/>
      <c r="ET151" s="221"/>
      <c r="EU151" s="221"/>
      <c r="EV151" s="221"/>
      <c r="EW151" s="221"/>
      <c r="EX151" s="221"/>
      <c r="EY151" s="221"/>
      <c r="EZ151" s="221"/>
      <c r="FA151" s="221"/>
      <c r="FB151" s="221"/>
    </row>
    <row r="152" spans="4:158" hidden="1" x14ac:dyDescent="0.25">
      <c r="D152" s="221"/>
      <c r="E152" s="221"/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21"/>
      <c r="Z152" s="221"/>
      <c r="AA152" s="221"/>
      <c r="AB152" s="221"/>
      <c r="AC152" s="221"/>
      <c r="AD152" s="221"/>
      <c r="AE152" s="221"/>
      <c r="AF152" s="221"/>
      <c r="AG152" s="221"/>
      <c r="AH152" s="221"/>
      <c r="AI152" s="221"/>
      <c r="AJ152" s="221"/>
      <c r="AK152" s="221"/>
      <c r="AL152" s="221"/>
      <c r="AM152" s="221"/>
      <c r="AN152" s="221"/>
      <c r="AO152" s="221"/>
      <c r="AP152" s="221"/>
      <c r="AQ152" s="221"/>
      <c r="AR152" s="221"/>
      <c r="AS152" s="221"/>
      <c r="AT152" s="221"/>
      <c r="AU152" s="221"/>
      <c r="AV152" s="221"/>
      <c r="AW152" s="221"/>
      <c r="AX152" s="221"/>
      <c r="AY152" s="221"/>
      <c r="AZ152" s="221"/>
      <c r="BA152" s="221"/>
      <c r="BB152" s="221"/>
      <c r="BC152" s="221"/>
      <c r="BD152" s="221"/>
      <c r="BE152" s="221"/>
      <c r="BF152" s="221"/>
      <c r="BG152" s="221"/>
      <c r="BH152" s="221"/>
      <c r="BI152" s="221"/>
      <c r="BJ152" s="221"/>
      <c r="BK152" s="221"/>
      <c r="BL152" s="221"/>
      <c r="BM152" s="221"/>
      <c r="BN152" s="221"/>
      <c r="BO152" s="221"/>
      <c r="BP152" s="221"/>
      <c r="BQ152" s="221"/>
      <c r="BR152" s="221"/>
      <c r="BS152" s="221"/>
      <c r="BT152" s="221"/>
      <c r="BU152" s="221"/>
      <c r="BV152" s="221"/>
      <c r="BW152" s="221"/>
      <c r="BX152" s="221"/>
      <c r="BY152" s="221"/>
      <c r="BZ152" s="221"/>
      <c r="CA152" s="221"/>
      <c r="CB152" s="221"/>
      <c r="CC152" s="221"/>
      <c r="CD152" s="221"/>
      <c r="CE152" s="221"/>
      <c r="CF152" s="221"/>
      <c r="CG152" s="221"/>
      <c r="CH152" s="221"/>
      <c r="CI152" s="221"/>
      <c r="CJ152" s="221"/>
      <c r="CK152" s="221"/>
      <c r="CL152" s="221"/>
      <c r="CM152" s="221"/>
      <c r="CN152" s="221"/>
      <c r="CO152" s="221"/>
      <c r="CP152" s="221"/>
      <c r="CQ152" s="221"/>
      <c r="CR152" s="221"/>
      <c r="CS152" s="221"/>
      <c r="CT152" s="221"/>
      <c r="CU152" s="221"/>
      <c r="CV152" s="221"/>
      <c r="CW152" s="221"/>
      <c r="CX152" s="221"/>
      <c r="CY152" s="221"/>
      <c r="CZ152" s="221"/>
      <c r="DA152" s="221"/>
      <c r="DB152" s="221"/>
      <c r="DC152" s="221"/>
      <c r="DD152" s="221"/>
      <c r="DE152" s="221"/>
      <c r="DF152" s="221"/>
      <c r="DG152" s="221"/>
      <c r="DH152" s="221"/>
      <c r="DI152" s="221"/>
      <c r="DJ152" s="221"/>
      <c r="DK152" s="221"/>
      <c r="DL152" s="221"/>
      <c r="DM152" s="221"/>
      <c r="DN152" s="221"/>
      <c r="DO152" s="221"/>
      <c r="DP152" s="221"/>
      <c r="DQ152" s="221"/>
      <c r="DR152" s="221"/>
      <c r="DS152" s="221"/>
      <c r="DT152" s="221"/>
      <c r="DU152" s="221"/>
      <c r="DV152" s="221"/>
      <c r="DW152" s="221"/>
      <c r="DX152" s="221"/>
      <c r="DY152" s="221"/>
      <c r="DZ152" s="221"/>
      <c r="EA152" s="221"/>
      <c r="EB152" s="221"/>
      <c r="EC152" s="221"/>
      <c r="ED152" s="221"/>
      <c r="EE152" s="221"/>
      <c r="EF152" s="221"/>
      <c r="EG152" s="221"/>
      <c r="EH152" s="221"/>
      <c r="EI152" s="221"/>
      <c r="EJ152" s="221"/>
      <c r="EK152" s="221"/>
      <c r="EL152" s="221"/>
      <c r="EM152" s="221"/>
      <c r="EN152" s="221"/>
      <c r="EO152" s="221"/>
      <c r="EP152" s="221"/>
      <c r="EQ152" s="221"/>
      <c r="ER152" s="221"/>
      <c r="ES152" s="221"/>
      <c r="ET152" s="221"/>
      <c r="EU152" s="221"/>
      <c r="EV152" s="221"/>
      <c r="EW152" s="221"/>
      <c r="EX152" s="221"/>
      <c r="EY152" s="221"/>
      <c r="EZ152" s="221"/>
      <c r="FA152" s="221"/>
      <c r="FB152" s="221"/>
    </row>
    <row r="153" spans="4:158" hidden="1" x14ac:dyDescent="0.25">
      <c r="D153" s="221"/>
      <c r="E153" s="221"/>
      <c r="F153" s="221"/>
      <c r="G153" s="221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21"/>
      <c r="Z153" s="221"/>
      <c r="AA153" s="221"/>
      <c r="AB153" s="221"/>
      <c r="AC153" s="221"/>
      <c r="AD153" s="221"/>
      <c r="AE153" s="221"/>
      <c r="AF153" s="221"/>
      <c r="AG153" s="221"/>
      <c r="AH153" s="221"/>
      <c r="AI153" s="221"/>
      <c r="AJ153" s="221"/>
      <c r="AK153" s="221"/>
      <c r="AL153" s="221"/>
      <c r="AM153" s="221"/>
      <c r="AN153" s="221"/>
      <c r="AO153" s="221"/>
      <c r="AP153" s="221"/>
      <c r="AQ153" s="221"/>
      <c r="AR153" s="221"/>
      <c r="AS153" s="221"/>
      <c r="AT153" s="221"/>
      <c r="AU153" s="221"/>
      <c r="AV153" s="221"/>
      <c r="AW153" s="221"/>
      <c r="AX153" s="221"/>
      <c r="AY153" s="221"/>
      <c r="AZ153" s="221"/>
      <c r="BA153" s="221"/>
      <c r="BB153" s="221"/>
      <c r="BC153" s="221"/>
      <c r="BD153" s="221"/>
      <c r="BE153" s="221"/>
      <c r="BF153" s="221"/>
      <c r="BG153" s="221"/>
      <c r="BH153" s="221"/>
      <c r="BI153" s="221"/>
      <c r="BJ153" s="221"/>
      <c r="BK153" s="221"/>
      <c r="BL153" s="221"/>
      <c r="BM153" s="221"/>
      <c r="BN153" s="221"/>
      <c r="BO153" s="221"/>
      <c r="BP153" s="221"/>
      <c r="BQ153" s="221"/>
      <c r="BR153" s="221"/>
      <c r="BS153" s="221"/>
      <c r="BT153" s="221"/>
      <c r="BU153" s="221"/>
      <c r="BV153" s="221"/>
      <c r="BW153" s="221"/>
      <c r="BX153" s="221"/>
      <c r="BY153" s="221"/>
      <c r="BZ153" s="221"/>
      <c r="CA153" s="221"/>
      <c r="CB153" s="221"/>
      <c r="CC153" s="221"/>
      <c r="CD153" s="221"/>
      <c r="CE153" s="221"/>
      <c r="CF153" s="221"/>
      <c r="CG153" s="221"/>
      <c r="CH153" s="221"/>
      <c r="CI153" s="221"/>
      <c r="CJ153" s="221"/>
      <c r="CK153" s="221"/>
      <c r="CL153" s="221"/>
      <c r="CM153" s="221"/>
      <c r="CN153" s="221"/>
      <c r="CO153" s="221"/>
      <c r="CP153" s="221"/>
      <c r="CQ153" s="221"/>
      <c r="CR153" s="221"/>
      <c r="CS153" s="221"/>
      <c r="CT153" s="221"/>
      <c r="CU153" s="221"/>
      <c r="CV153" s="221"/>
      <c r="CW153" s="221"/>
      <c r="CX153" s="221"/>
      <c r="CY153" s="221"/>
      <c r="CZ153" s="221"/>
      <c r="DA153" s="221"/>
      <c r="DB153" s="221"/>
      <c r="DC153" s="221"/>
      <c r="DD153" s="221"/>
      <c r="DE153" s="221"/>
      <c r="DF153" s="221"/>
      <c r="DG153" s="221"/>
      <c r="DH153" s="221"/>
      <c r="DI153" s="221"/>
      <c r="DJ153" s="221"/>
      <c r="DK153" s="221"/>
      <c r="DL153" s="221"/>
      <c r="DM153" s="221"/>
      <c r="DN153" s="221"/>
      <c r="DO153" s="221"/>
      <c r="DP153" s="221"/>
      <c r="DQ153" s="221"/>
      <c r="DR153" s="221"/>
      <c r="DS153" s="221"/>
      <c r="DT153" s="221"/>
      <c r="DU153" s="221"/>
      <c r="DV153" s="221"/>
      <c r="DW153" s="221"/>
      <c r="DX153" s="221"/>
      <c r="DY153" s="221"/>
      <c r="DZ153" s="221"/>
      <c r="EA153" s="221"/>
      <c r="EB153" s="221"/>
      <c r="EC153" s="221"/>
      <c r="ED153" s="221"/>
      <c r="EE153" s="221"/>
      <c r="EF153" s="221"/>
      <c r="EG153" s="221"/>
      <c r="EH153" s="221"/>
      <c r="EI153" s="221"/>
      <c r="EJ153" s="221"/>
      <c r="EK153" s="221"/>
      <c r="EL153" s="221"/>
      <c r="EM153" s="221"/>
      <c r="EN153" s="221"/>
      <c r="EO153" s="221"/>
      <c r="EP153" s="221"/>
      <c r="EQ153" s="221"/>
      <c r="ER153" s="221"/>
      <c r="ES153" s="221"/>
      <c r="ET153" s="221"/>
      <c r="EU153" s="221"/>
      <c r="EV153" s="221"/>
      <c r="EW153" s="221"/>
      <c r="EX153" s="221"/>
      <c r="EY153" s="221"/>
      <c r="EZ153" s="221"/>
      <c r="FA153" s="221"/>
      <c r="FB153" s="221"/>
    </row>
    <row r="154" spans="4:158" hidden="1" x14ac:dyDescent="0.25">
      <c r="D154" s="221"/>
      <c r="E154" s="221"/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21"/>
      <c r="Z154" s="221"/>
      <c r="AA154" s="221"/>
      <c r="AB154" s="221"/>
      <c r="AC154" s="221"/>
      <c r="AD154" s="221"/>
      <c r="AE154" s="221"/>
      <c r="AF154" s="221"/>
      <c r="AG154" s="221"/>
      <c r="AH154" s="221"/>
      <c r="AI154" s="221"/>
      <c r="AJ154" s="221"/>
      <c r="AK154" s="221"/>
      <c r="AL154" s="221"/>
      <c r="AM154" s="221"/>
      <c r="AN154" s="221"/>
      <c r="AO154" s="221"/>
      <c r="AP154" s="221"/>
      <c r="AQ154" s="221"/>
      <c r="AR154" s="221"/>
      <c r="AS154" s="221"/>
      <c r="AT154" s="221"/>
      <c r="AU154" s="221"/>
      <c r="AV154" s="221"/>
      <c r="AW154" s="221"/>
      <c r="AX154" s="221"/>
      <c r="AY154" s="221"/>
      <c r="AZ154" s="221"/>
      <c r="BA154" s="221"/>
      <c r="BB154" s="221"/>
      <c r="BC154" s="221"/>
      <c r="BD154" s="221"/>
      <c r="BE154" s="221"/>
      <c r="BF154" s="221"/>
      <c r="BG154" s="221"/>
      <c r="BH154" s="221"/>
      <c r="BI154" s="221"/>
      <c r="BJ154" s="221"/>
      <c r="BK154" s="221"/>
      <c r="BL154" s="221"/>
      <c r="BM154" s="221"/>
      <c r="BN154" s="221"/>
      <c r="BO154" s="221"/>
      <c r="BP154" s="221"/>
      <c r="BQ154" s="221"/>
      <c r="BR154" s="221"/>
      <c r="BS154" s="221"/>
      <c r="BT154" s="221"/>
      <c r="BU154" s="221"/>
      <c r="BV154" s="221"/>
      <c r="BW154" s="221"/>
      <c r="BX154" s="221"/>
      <c r="BY154" s="221"/>
      <c r="BZ154" s="221"/>
      <c r="CA154" s="221"/>
      <c r="CB154" s="221"/>
      <c r="CC154" s="221"/>
      <c r="CD154" s="221"/>
      <c r="CE154" s="221"/>
      <c r="CF154" s="221"/>
      <c r="CG154" s="221"/>
      <c r="CH154" s="221"/>
      <c r="CI154" s="221"/>
      <c r="CJ154" s="221"/>
      <c r="CK154" s="221"/>
      <c r="CL154" s="221"/>
      <c r="CM154" s="221"/>
      <c r="CN154" s="221"/>
      <c r="CO154" s="221"/>
      <c r="CP154" s="221"/>
      <c r="CQ154" s="221"/>
      <c r="CR154" s="221"/>
      <c r="CS154" s="221"/>
      <c r="CT154" s="221"/>
      <c r="CU154" s="221"/>
      <c r="CV154" s="221"/>
      <c r="CW154" s="221"/>
      <c r="CX154" s="221"/>
      <c r="CY154" s="221"/>
      <c r="CZ154" s="221"/>
      <c r="DA154" s="221"/>
      <c r="DB154" s="221"/>
      <c r="DC154" s="221"/>
      <c r="DD154" s="221"/>
      <c r="DE154" s="221"/>
      <c r="DF154" s="221"/>
      <c r="DG154" s="221"/>
      <c r="DH154" s="221"/>
      <c r="DI154" s="221"/>
      <c r="DJ154" s="221"/>
      <c r="DK154" s="221"/>
      <c r="DL154" s="221"/>
      <c r="DM154" s="221"/>
      <c r="DN154" s="221"/>
      <c r="DO154" s="221"/>
      <c r="DP154" s="221"/>
      <c r="DQ154" s="221"/>
      <c r="DR154" s="221"/>
      <c r="DS154" s="221"/>
      <c r="DT154" s="221"/>
      <c r="DU154" s="221"/>
      <c r="DV154" s="221"/>
      <c r="DW154" s="221"/>
      <c r="DX154" s="221"/>
      <c r="DY154" s="221"/>
      <c r="DZ154" s="221"/>
      <c r="EA154" s="221"/>
      <c r="EB154" s="221"/>
      <c r="EC154" s="221"/>
      <c r="ED154" s="221"/>
      <c r="EE154" s="221"/>
      <c r="EF154" s="221"/>
      <c r="EG154" s="221"/>
      <c r="EH154" s="221"/>
      <c r="EI154" s="221"/>
      <c r="EJ154" s="221"/>
      <c r="EK154" s="221"/>
      <c r="EL154" s="221"/>
      <c r="EM154" s="221"/>
      <c r="EN154" s="221"/>
      <c r="EO154" s="221"/>
      <c r="EP154" s="221"/>
      <c r="EQ154" s="221"/>
      <c r="ER154" s="221"/>
      <c r="ES154" s="221"/>
      <c r="ET154" s="221"/>
      <c r="EU154" s="221"/>
      <c r="EV154" s="221"/>
      <c r="EW154" s="221"/>
      <c r="EX154" s="221"/>
      <c r="EY154" s="221"/>
      <c r="EZ154" s="221"/>
      <c r="FA154" s="221"/>
      <c r="FB154" s="221"/>
    </row>
    <row r="155" spans="4:158" hidden="1" x14ac:dyDescent="0.25">
      <c r="D155" s="221"/>
      <c r="E155" s="221"/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21"/>
      <c r="Z155" s="221"/>
      <c r="AA155" s="221"/>
      <c r="AB155" s="221"/>
      <c r="AC155" s="221"/>
      <c r="AD155" s="221"/>
      <c r="AE155" s="221"/>
      <c r="AF155" s="221"/>
      <c r="AG155" s="221"/>
      <c r="AH155" s="221"/>
      <c r="AI155" s="221"/>
      <c r="AJ155" s="221"/>
      <c r="AK155" s="221"/>
      <c r="AL155" s="221"/>
      <c r="AM155" s="221"/>
      <c r="AN155" s="221"/>
      <c r="AO155" s="221"/>
      <c r="AP155" s="221"/>
      <c r="AQ155" s="221"/>
      <c r="AR155" s="221"/>
      <c r="AS155" s="221"/>
      <c r="AT155" s="221"/>
      <c r="AU155" s="221"/>
      <c r="AV155" s="221"/>
      <c r="AW155" s="221"/>
      <c r="AX155" s="221"/>
      <c r="AY155" s="221"/>
      <c r="AZ155" s="221"/>
      <c r="BA155" s="221"/>
      <c r="BB155" s="221"/>
      <c r="BC155" s="221"/>
      <c r="BD155" s="221"/>
      <c r="BE155" s="221"/>
      <c r="BF155" s="221"/>
      <c r="BG155" s="221"/>
      <c r="BH155" s="221"/>
      <c r="BI155" s="221"/>
      <c r="BJ155" s="221"/>
      <c r="BK155" s="221"/>
      <c r="BL155" s="221"/>
      <c r="BM155" s="221"/>
      <c r="BN155" s="221"/>
      <c r="BO155" s="221"/>
      <c r="BP155" s="221"/>
      <c r="BQ155" s="221"/>
      <c r="BR155" s="221"/>
      <c r="BS155" s="221"/>
      <c r="BT155" s="221"/>
      <c r="BU155" s="221"/>
      <c r="BV155" s="221"/>
      <c r="BW155" s="221"/>
      <c r="BX155" s="221"/>
      <c r="BY155" s="221"/>
      <c r="BZ155" s="221"/>
      <c r="CA155" s="221"/>
      <c r="CB155" s="221"/>
      <c r="CC155" s="221"/>
      <c r="CD155" s="221"/>
      <c r="CE155" s="221"/>
      <c r="CF155" s="221"/>
      <c r="CG155" s="221"/>
      <c r="CH155" s="221"/>
      <c r="CI155" s="221"/>
      <c r="CJ155" s="221"/>
      <c r="CK155" s="221"/>
      <c r="CL155" s="221"/>
      <c r="CM155" s="221"/>
      <c r="CN155" s="221"/>
      <c r="CO155" s="221"/>
      <c r="CP155" s="221"/>
      <c r="CQ155" s="221"/>
      <c r="CR155" s="221"/>
      <c r="CS155" s="221"/>
      <c r="CT155" s="221"/>
      <c r="CU155" s="221"/>
      <c r="CV155" s="221"/>
      <c r="CW155" s="221"/>
      <c r="CX155" s="221"/>
      <c r="CY155" s="221"/>
      <c r="CZ155" s="221"/>
      <c r="DA155" s="221"/>
      <c r="DB155" s="221"/>
      <c r="DC155" s="221"/>
      <c r="DD155" s="221"/>
      <c r="DE155" s="221"/>
      <c r="DF155" s="221"/>
      <c r="DG155" s="221"/>
      <c r="DH155" s="221"/>
      <c r="DI155" s="221"/>
      <c r="DJ155" s="221"/>
      <c r="DK155" s="221"/>
      <c r="DL155" s="221"/>
      <c r="DM155" s="221"/>
      <c r="DN155" s="221"/>
      <c r="DO155" s="221"/>
      <c r="DP155" s="221"/>
      <c r="DQ155" s="221"/>
      <c r="DR155" s="221"/>
      <c r="DS155" s="221"/>
      <c r="DT155" s="221"/>
      <c r="DU155" s="221"/>
      <c r="DV155" s="221"/>
      <c r="DW155" s="221"/>
      <c r="DX155" s="221"/>
      <c r="DY155" s="221"/>
      <c r="DZ155" s="221"/>
      <c r="EA155" s="221"/>
      <c r="EB155" s="221"/>
      <c r="EC155" s="221"/>
      <c r="ED155" s="221"/>
      <c r="EE155" s="221"/>
      <c r="EF155" s="221"/>
      <c r="EG155" s="221"/>
      <c r="EH155" s="221"/>
      <c r="EI155" s="221"/>
      <c r="EJ155" s="221"/>
      <c r="EK155" s="221"/>
      <c r="EL155" s="221"/>
      <c r="EM155" s="221"/>
      <c r="EN155" s="221"/>
      <c r="EO155" s="221"/>
      <c r="EP155" s="221"/>
      <c r="EQ155" s="221"/>
      <c r="ER155" s="221"/>
      <c r="ES155" s="221"/>
      <c r="ET155" s="221"/>
      <c r="EU155" s="221"/>
      <c r="EV155" s="221"/>
      <c r="EW155" s="221"/>
      <c r="EX155" s="221"/>
      <c r="EY155" s="221"/>
      <c r="EZ155" s="221"/>
      <c r="FA155" s="221"/>
      <c r="FB155" s="221"/>
    </row>
    <row r="156" spans="4:158" hidden="1" x14ac:dyDescent="0.25">
      <c r="D156" s="221"/>
      <c r="E156" s="221"/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21"/>
      <c r="Z156" s="221"/>
      <c r="AA156" s="221"/>
      <c r="AB156" s="221"/>
      <c r="AC156" s="221"/>
      <c r="AD156" s="221"/>
      <c r="AE156" s="221"/>
      <c r="AF156" s="221"/>
      <c r="AG156" s="221"/>
      <c r="AH156" s="221"/>
      <c r="AI156" s="221"/>
      <c r="AJ156" s="221"/>
      <c r="AK156" s="221"/>
      <c r="AL156" s="221"/>
      <c r="AM156" s="221"/>
      <c r="AN156" s="221"/>
      <c r="AO156" s="221"/>
      <c r="AP156" s="221"/>
      <c r="AQ156" s="221"/>
      <c r="AR156" s="221"/>
      <c r="AS156" s="221"/>
      <c r="AT156" s="221"/>
      <c r="AU156" s="221"/>
      <c r="AV156" s="221"/>
      <c r="AW156" s="221"/>
      <c r="AX156" s="221"/>
      <c r="AY156" s="221"/>
      <c r="AZ156" s="221"/>
      <c r="BA156" s="221"/>
      <c r="BB156" s="221"/>
      <c r="BC156" s="221"/>
      <c r="BD156" s="221"/>
      <c r="BE156" s="221"/>
      <c r="BF156" s="221"/>
      <c r="BG156" s="221"/>
      <c r="BH156" s="221"/>
      <c r="BI156" s="221"/>
      <c r="BJ156" s="221"/>
      <c r="BK156" s="221"/>
      <c r="BL156" s="221"/>
      <c r="BM156" s="221"/>
      <c r="BN156" s="221"/>
      <c r="BO156" s="221"/>
      <c r="BP156" s="221"/>
      <c r="BQ156" s="221"/>
      <c r="BR156" s="221"/>
      <c r="BS156" s="221"/>
      <c r="BT156" s="221"/>
      <c r="BU156" s="221"/>
      <c r="BV156" s="221"/>
      <c r="BW156" s="221"/>
      <c r="BX156" s="221"/>
      <c r="BY156" s="221"/>
      <c r="BZ156" s="221"/>
      <c r="CA156" s="221"/>
      <c r="CB156" s="221"/>
      <c r="CC156" s="221"/>
      <c r="CD156" s="221"/>
      <c r="CE156" s="221"/>
      <c r="CF156" s="221"/>
      <c r="CG156" s="221"/>
      <c r="CH156" s="221"/>
      <c r="CI156" s="221"/>
      <c r="CJ156" s="221"/>
      <c r="CK156" s="221"/>
      <c r="CL156" s="221"/>
      <c r="CM156" s="221"/>
      <c r="CN156" s="221"/>
      <c r="CO156" s="221"/>
      <c r="CP156" s="221"/>
      <c r="CQ156" s="221"/>
      <c r="CR156" s="221"/>
      <c r="CS156" s="221"/>
      <c r="CT156" s="221"/>
      <c r="CU156" s="221"/>
      <c r="CV156" s="221"/>
      <c r="CW156" s="221"/>
      <c r="CX156" s="221"/>
      <c r="CY156" s="221"/>
      <c r="CZ156" s="221"/>
      <c r="DA156" s="221"/>
      <c r="DB156" s="221"/>
      <c r="DC156" s="221"/>
      <c r="DD156" s="221"/>
      <c r="DE156" s="221"/>
      <c r="DF156" s="221"/>
      <c r="DG156" s="221"/>
      <c r="DH156" s="221"/>
      <c r="DI156" s="221"/>
      <c r="DJ156" s="221"/>
      <c r="DK156" s="221"/>
      <c r="DL156" s="221"/>
      <c r="DM156" s="221"/>
      <c r="DN156" s="221"/>
      <c r="DO156" s="221"/>
      <c r="DP156" s="221"/>
      <c r="DQ156" s="221"/>
      <c r="DR156" s="221"/>
      <c r="DS156" s="221"/>
      <c r="DT156" s="221"/>
      <c r="DU156" s="221"/>
      <c r="DV156" s="221"/>
      <c r="DW156" s="221"/>
      <c r="DX156" s="221"/>
      <c r="DY156" s="221"/>
      <c r="DZ156" s="221"/>
      <c r="EA156" s="221"/>
      <c r="EB156" s="221"/>
      <c r="EC156" s="221"/>
      <c r="ED156" s="221"/>
      <c r="EE156" s="221"/>
      <c r="EF156" s="221"/>
      <c r="EG156" s="221"/>
      <c r="EH156" s="221"/>
      <c r="EI156" s="221"/>
      <c r="EJ156" s="221"/>
      <c r="EK156" s="221"/>
      <c r="EL156" s="221"/>
      <c r="EM156" s="221"/>
      <c r="EN156" s="221"/>
      <c r="EO156" s="221"/>
      <c r="EP156" s="221"/>
      <c r="EQ156" s="221"/>
      <c r="ER156" s="221"/>
      <c r="ES156" s="221"/>
      <c r="ET156" s="221"/>
      <c r="EU156" s="221"/>
      <c r="EV156" s="221"/>
      <c r="EW156" s="221"/>
      <c r="EX156" s="221"/>
      <c r="EY156" s="221"/>
      <c r="EZ156" s="221"/>
      <c r="FA156" s="221"/>
      <c r="FB156" s="221"/>
    </row>
    <row r="157" spans="4:158" hidden="1" x14ac:dyDescent="0.25">
      <c r="D157" s="221"/>
      <c r="E157" s="221"/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21"/>
      <c r="Z157" s="221"/>
      <c r="AA157" s="221"/>
      <c r="AB157" s="221"/>
      <c r="AC157" s="221"/>
      <c r="AD157" s="221"/>
      <c r="AE157" s="221"/>
      <c r="AF157" s="221"/>
      <c r="AG157" s="221"/>
      <c r="AH157" s="221"/>
      <c r="AI157" s="221"/>
      <c r="AJ157" s="221"/>
      <c r="AK157" s="221"/>
      <c r="AL157" s="221"/>
      <c r="AM157" s="221"/>
      <c r="AN157" s="221"/>
      <c r="AO157" s="221"/>
      <c r="AP157" s="221"/>
      <c r="AQ157" s="221"/>
      <c r="AR157" s="221"/>
      <c r="AS157" s="221"/>
      <c r="AT157" s="221"/>
      <c r="AU157" s="221"/>
      <c r="AV157" s="221"/>
      <c r="AW157" s="221"/>
      <c r="AX157" s="221"/>
      <c r="AY157" s="221"/>
      <c r="AZ157" s="221"/>
      <c r="BA157" s="221"/>
      <c r="BB157" s="221"/>
      <c r="BC157" s="221"/>
      <c r="BD157" s="221"/>
      <c r="BE157" s="221"/>
      <c r="BF157" s="221"/>
      <c r="BG157" s="221"/>
      <c r="BH157" s="221"/>
      <c r="BI157" s="221"/>
      <c r="BJ157" s="221"/>
      <c r="BK157" s="221"/>
      <c r="BL157" s="221"/>
      <c r="BM157" s="221"/>
      <c r="BN157" s="221"/>
      <c r="BO157" s="221"/>
      <c r="BP157" s="221"/>
      <c r="BQ157" s="221"/>
      <c r="BR157" s="221"/>
      <c r="BS157" s="221"/>
      <c r="BT157" s="221"/>
      <c r="BU157" s="221"/>
      <c r="BV157" s="221"/>
      <c r="BW157" s="221"/>
      <c r="BX157" s="221"/>
      <c r="BY157" s="221"/>
      <c r="BZ157" s="221"/>
      <c r="CA157" s="221"/>
      <c r="CB157" s="221"/>
      <c r="CC157" s="221"/>
      <c r="CD157" s="221"/>
      <c r="CE157" s="221"/>
      <c r="CF157" s="221"/>
      <c r="CG157" s="221"/>
      <c r="CH157" s="221"/>
      <c r="CI157" s="221"/>
      <c r="CJ157" s="221"/>
      <c r="CK157" s="221"/>
      <c r="CL157" s="221"/>
      <c r="CM157" s="221"/>
      <c r="CN157" s="221"/>
      <c r="CO157" s="221"/>
      <c r="CP157" s="221"/>
      <c r="CQ157" s="221"/>
      <c r="CR157" s="221"/>
      <c r="CS157" s="221"/>
      <c r="CT157" s="221"/>
      <c r="CU157" s="221"/>
      <c r="CV157" s="221"/>
      <c r="CW157" s="221"/>
      <c r="CX157" s="221"/>
      <c r="CY157" s="221"/>
      <c r="CZ157" s="221"/>
      <c r="DA157" s="221"/>
      <c r="DB157" s="221"/>
      <c r="DC157" s="221"/>
      <c r="DD157" s="221"/>
      <c r="DE157" s="221"/>
      <c r="DF157" s="221"/>
      <c r="DG157" s="221"/>
      <c r="DH157" s="221"/>
      <c r="DI157" s="221"/>
      <c r="DJ157" s="221"/>
      <c r="DK157" s="221"/>
      <c r="DL157" s="221"/>
      <c r="DM157" s="221"/>
      <c r="DN157" s="221"/>
      <c r="DO157" s="221"/>
      <c r="DP157" s="221"/>
      <c r="DQ157" s="221"/>
      <c r="DR157" s="221"/>
      <c r="DS157" s="221"/>
      <c r="DT157" s="221"/>
      <c r="DU157" s="221"/>
      <c r="DV157" s="221"/>
      <c r="DW157" s="221"/>
      <c r="DX157" s="221"/>
      <c r="DY157" s="221"/>
      <c r="DZ157" s="221"/>
      <c r="EA157" s="221"/>
      <c r="EB157" s="221"/>
      <c r="EC157" s="221"/>
      <c r="ED157" s="221"/>
      <c r="EE157" s="221"/>
      <c r="EF157" s="221"/>
      <c r="EG157" s="221"/>
      <c r="EH157" s="221"/>
      <c r="EI157" s="221"/>
      <c r="EJ157" s="221"/>
      <c r="EK157" s="221"/>
      <c r="EL157" s="221"/>
      <c r="EM157" s="221"/>
      <c r="EN157" s="221"/>
      <c r="EO157" s="221"/>
      <c r="EP157" s="221"/>
      <c r="EQ157" s="221"/>
      <c r="ER157" s="221"/>
      <c r="ES157" s="221"/>
      <c r="ET157" s="221"/>
      <c r="EU157" s="221"/>
      <c r="EV157" s="221"/>
      <c r="EW157" s="221"/>
      <c r="EX157" s="221"/>
      <c r="EY157" s="221"/>
      <c r="EZ157" s="221"/>
      <c r="FA157" s="221"/>
      <c r="FB157" s="221"/>
    </row>
    <row r="158" spans="4:158" hidden="1" x14ac:dyDescent="0.25">
      <c r="D158" s="221"/>
      <c r="E158" s="221"/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21"/>
      <c r="Z158" s="221"/>
      <c r="AA158" s="221"/>
      <c r="AB158" s="221"/>
      <c r="AC158" s="221"/>
      <c r="AD158" s="221"/>
      <c r="AE158" s="221"/>
      <c r="AF158" s="221"/>
      <c r="AG158" s="221"/>
      <c r="AH158" s="221"/>
      <c r="AI158" s="221"/>
      <c r="AJ158" s="221"/>
      <c r="AK158" s="221"/>
      <c r="AL158" s="221"/>
      <c r="AM158" s="221"/>
      <c r="AN158" s="221"/>
      <c r="AO158" s="221"/>
      <c r="AP158" s="221"/>
      <c r="AQ158" s="221"/>
      <c r="AR158" s="221"/>
      <c r="AS158" s="221"/>
      <c r="AT158" s="221"/>
      <c r="AU158" s="221"/>
      <c r="AV158" s="221"/>
      <c r="AW158" s="221"/>
      <c r="AX158" s="221"/>
      <c r="AY158" s="221"/>
      <c r="AZ158" s="221"/>
      <c r="BA158" s="221"/>
      <c r="BB158" s="221"/>
      <c r="BC158" s="221"/>
      <c r="BD158" s="221"/>
      <c r="BE158" s="221"/>
      <c r="BF158" s="221"/>
      <c r="BG158" s="221"/>
      <c r="BH158" s="221"/>
      <c r="BI158" s="221"/>
      <c r="BJ158" s="221"/>
      <c r="BK158" s="221"/>
      <c r="BL158" s="221"/>
      <c r="BM158" s="221"/>
      <c r="BN158" s="221"/>
      <c r="BO158" s="221"/>
      <c r="BP158" s="221"/>
      <c r="BQ158" s="221"/>
      <c r="BR158" s="221"/>
      <c r="BS158" s="221"/>
      <c r="BT158" s="221"/>
      <c r="BU158" s="221"/>
      <c r="BV158" s="221"/>
      <c r="BW158" s="221"/>
      <c r="BX158" s="221"/>
      <c r="BY158" s="221"/>
      <c r="BZ158" s="221"/>
      <c r="CA158" s="221"/>
      <c r="CB158" s="221"/>
      <c r="CC158" s="221"/>
      <c r="CD158" s="221"/>
      <c r="CE158" s="221"/>
      <c r="CF158" s="221"/>
      <c r="CG158" s="221"/>
      <c r="CH158" s="221"/>
      <c r="CI158" s="221"/>
      <c r="CJ158" s="221"/>
      <c r="CK158" s="221"/>
      <c r="CL158" s="221"/>
      <c r="CM158" s="221"/>
      <c r="CN158" s="221"/>
      <c r="CO158" s="221"/>
      <c r="CP158" s="221"/>
      <c r="CQ158" s="221"/>
      <c r="CR158" s="221"/>
      <c r="CS158" s="221"/>
      <c r="CT158" s="221"/>
      <c r="CU158" s="221"/>
      <c r="CV158" s="221"/>
      <c r="CW158" s="221"/>
      <c r="CX158" s="221"/>
      <c r="CY158" s="221"/>
      <c r="CZ158" s="221"/>
      <c r="DA158" s="221"/>
      <c r="DB158" s="221"/>
      <c r="DC158" s="221"/>
      <c r="DD158" s="221"/>
      <c r="DE158" s="221"/>
      <c r="DF158" s="221"/>
      <c r="DG158" s="221"/>
      <c r="DH158" s="221"/>
      <c r="DI158" s="221"/>
      <c r="DJ158" s="221"/>
      <c r="DK158" s="221"/>
      <c r="DL158" s="221"/>
      <c r="DM158" s="221"/>
      <c r="DN158" s="221"/>
      <c r="DO158" s="221"/>
      <c r="DP158" s="221"/>
      <c r="DQ158" s="221"/>
      <c r="DR158" s="221"/>
      <c r="DS158" s="221"/>
      <c r="DT158" s="221"/>
      <c r="DU158" s="221"/>
      <c r="DV158" s="221"/>
      <c r="DW158" s="221"/>
      <c r="DX158" s="221"/>
      <c r="DY158" s="221"/>
      <c r="DZ158" s="221"/>
      <c r="EA158" s="221"/>
      <c r="EB158" s="221"/>
      <c r="EC158" s="221"/>
      <c r="ED158" s="221"/>
      <c r="EE158" s="221"/>
      <c r="EF158" s="221"/>
      <c r="EG158" s="221"/>
      <c r="EH158" s="221"/>
      <c r="EI158" s="221"/>
      <c r="EJ158" s="221"/>
      <c r="EK158" s="221"/>
      <c r="EL158" s="221"/>
      <c r="EM158" s="221"/>
      <c r="EN158" s="221"/>
      <c r="EO158" s="221"/>
      <c r="EP158" s="221"/>
      <c r="EQ158" s="221"/>
      <c r="ER158" s="221"/>
      <c r="ES158" s="221"/>
      <c r="ET158" s="221"/>
      <c r="EU158" s="221"/>
      <c r="EV158" s="221"/>
      <c r="EW158" s="221"/>
      <c r="EX158" s="221"/>
      <c r="EY158" s="221"/>
      <c r="EZ158" s="221"/>
      <c r="FA158" s="221"/>
      <c r="FB158" s="221"/>
    </row>
    <row r="159" spans="4:158" hidden="1" x14ac:dyDescent="0.25">
      <c r="D159" s="221"/>
      <c r="E159" s="221"/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21"/>
      <c r="Z159" s="221"/>
      <c r="AA159" s="221"/>
      <c r="AB159" s="221"/>
      <c r="AC159" s="221"/>
      <c r="AD159" s="221"/>
      <c r="AE159" s="221"/>
      <c r="AF159" s="221"/>
      <c r="AG159" s="221"/>
      <c r="AH159" s="221"/>
      <c r="AI159" s="221"/>
      <c r="AJ159" s="221"/>
      <c r="AK159" s="221"/>
      <c r="AL159" s="221"/>
      <c r="AM159" s="221"/>
      <c r="AN159" s="221"/>
      <c r="AO159" s="221"/>
      <c r="AP159" s="221"/>
      <c r="AQ159" s="221"/>
      <c r="AR159" s="221"/>
      <c r="AS159" s="221"/>
      <c r="AT159" s="221"/>
      <c r="AU159" s="221"/>
      <c r="AV159" s="221"/>
      <c r="AW159" s="221"/>
      <c r="AX159" s="221"/>
      <c r="AY159" s="221"/>
      <c r="AZ159" s="221"/>
      <c r="BA159" s="221"/>
      <c r="BB159" s="221"/>
      <c r="BC159" s="221"/>
      <c r="BD159" s="221"/>
      <c r="BE159" s="221"/>
      <c r="BF159" s="221"/>
      <c r="BG159" s="221"/>
      <c r="BH159" s="221"/>
      <c r="BI159" s="221"/>
      <c r="BJ159" s="221"/>
      <c r="BK159" s="221"/>
      <c r="BL159" s="221"/>
      <c r="BM159" s="221"/>
      <c r="BN159" s="221"/>
      <c r="BO159" s="221"/>
      <c r="BP159" s="221"/>
      <c r="BQ159" s="221"/>
      <c r="BR159" s="221"/>
      <c r="BS159" s="221"/>
      <c r="BT159" s="221"/>
      <c r="BU159" s="221"/>
      <c r="BV159" s="221"/>
      <c r="BW159" s="221"/>
      <c r="BX159" s="221"/>
      <c r="BY159" s="221"/>
      <c r="BZ159" s="221"/>
      <c r="CA159" s="221"/>
      <c r="CB159" s="221"/>
      <c r="CC159" s="221"/>
      <c r="CD159" s="221"/>
      <c r="CE159" s="221"/>
      <c r="CF159" s="221"/>
      <c r="CG159" s="221"/>
      <c r="CH159" s="221"/>
      <c r="CI159" s="221"/>
      <c r="CJ159" s="221"/>
      <c r="CK159" s="221"/>
      <c r="CL159" s="221"/>
      <c r="CM159" s="221"/>
      <c r="CN159" s="221"/>
      <c r="CO159" s="221"/>
      <c r="CP159" s="221"/>
      <c r="CQ159" s="221"/>
      <c r="CR159" s="221"/>
      <c r="CS159" s="221"/>
      <c r="CT159" s="221"/>
      <c r="CU159" s="221"/>
      <c r="CV159" s="221"/>
      <c r="CW159" s="221"/>
      <c r="CX159" s="221"/>
      <c r="CY159" s="221"/>
      <c r="CZ159" s="221"/>
      <c r="DA159" s="221"/>
      <c r="DB159" s="221"/>
      <c r="DC159" s="221"/>
      <c r="DD159" s="221"/>
      <c r="DE159" s="221"/>
      <c r="DF159" s="221"/>
      <c r="DG159" s="221"/>
      <c r="DH159" s="221"/>
      <c r="DI159" s="221"/>
      <c r="DJ159" s="221"/>
      <c r="DK159" s="221"/>
      <c r="DL159" s="221"/>
      <c r="DM159" s="221"/>
      <c r="DN159" s="221"/>
      <c r="DO159" s="221"/>
      <c r="DP159" s="221"/>
      <c r="DQ159" s="221"/>
      <c r="DR159" s="221"/>
      <c r="DS159" s="221"/>
      <c r="DT159" s="221"/>
      <c r="DU159" s="221"/>
      <c r="DV159" s="221"/>
      <c r="DW159" s="221"/>
      <c r="DX159" s="221"/>
      <c r="DY159" s="221"/>
      <c r="DZ159" s="221"/>
      <c r="EA159" s="221"/>
      <c r="EB159" s="221"/>
      <c r="EC159" s="221"/>
      <c r="ED159" s="221"/>
      <c r="EE159" s="221"/>
      <c r="EF159" s="221"/>
      <c r="EG159" s="221"/>
      <c r="EH159" s="221"/>
      <c r="EI159" s="221"/>
      <c r="EJ159" s="221"/>
      <c r="EK159" s="221"/>
      <c r="EL159" s="221"/>
      <c r="EM159" s="221"/>
      <c r="EN159" s="221"/>
      <c r="EO159" s="221"/>
      <c r="EP159" s="221"/>
      <c r="EQ159" s="221"/>
      <c r="ER159" s="221"/>
      <c r="ES159" s="221"/>
      <c r="ET159" s="221"/>
      <c r="EU159" s="221"/>
      <c r="EV159" s="221"/>
      <c r="EW159" s="221"/>
      <c r="EX159" s="221"/>
      <c r="EY159" s="221"/>
      <c r="EZ159" s="221"/>
      <c r="FA159" s="221"/>
      <c r="FB159" s="221"/>
    </row>
    <row r="160" spans="4:158" hidden="1" x14ac:dyDescent="0.25">
      <c r="D160" s="221"/>
      <c r="E160" s="221"/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21"/>
      <c r="Z160" s="221"/>
      <c r="AA160" s="221"/>
      <c r="AB160" s="221"/>
      <c r="AC160" s="221"/>
      <c r="AD160" s="221"/>
      <c r="AE160" s="221"/>
      <c r="AF160" s="221"/>
      <c r="AG160" s="221"/>
      <c r="AH160" s="221"/>
      <c r="AI160" s="221"/>
      <c r="AJ160" s="221"/>
      <c r="AK160" s="221"/>
      <c r="AL160" s="221"/>
      <c r="AM160" s="221"/>
      <c r="AN160" s="221"/>
      <c r="AO160" s="221"/>
      <c r="AP160" s="221"/>
      <c r="AQ160" s="221"/>
      <c r="AR160" s="221"/>
      <c r="AS160" s="221"/>
      <c r="AT160" s="221"/>
      <c r="AU160" s="221"/>
      <c r="AV160" s="221"/>
      <c r="AW160" s="221"/>
      <c r="AX160" s="221"/>
      <c r="AY160" s="221"/>
      <c r="AZ160" s="221"/>
      <c r="BA160" s="221"/>
      <c r="BB160" s="221"/>
      <c r="BC160" s="221"/>
      <c r="BD160" s="221"/>
      <c r="BE160" s="221"/>
      <c r="BF160" s="221"/>
      <c r="BG160" s="221"/>
      <c r="BH160" s="221"/>
      <c r="BI160" s="221"/>
      <c r="BJ160" s="221"/>
      <c r="BK160" s="221"/>
      <c r="BL160" s="221"/>
      <c r="BM160" s="221"/>
      <c r="BN160" s="221"/>
      <c r="BO160" s="221"/>
      <c r="BP160" s="221"/>
      <c r="BQ160" s="221"/>
      <c r="BR160" s="221"/>
      <c r="BS160" s="221"/>
      <c r="BT160" s="221"/>
      <c r="BU160" s="221"/>
      <c r="BV160" s="221"/>
      <c r="BW160" s="221"/>
      <c r="BX160" s="221"/>
      <c r="BY160" s="221"/>
      <c r="BZ160" s="221"/>
      <c r="CA160" s="221"/>
      <c r="CB160" s="221"/>
      <c r="CC160" s="221"/>
      <c r="CD160" s="221"/>
      <c r="CE160" s="221"/>
      <c r="CF160" s="221"/>
      <c r="CG160" s="221"/>
      <c r="CH160" s="221"/>
      <c r="CI160" s="221"/>
      <c r="CJ160" s="221"/>
      <c r="CK160" s="221"/>
      <c r="CL160" s="221"/>
      <c r="CM160" s="221"/>
      <c r="CN160" s="221"/>
      <c r="CO160" s="221"/>
      <c r="CP160" s="221"/>
      <c r="CQ160" s="221"/>
      <c r="CR160" s="221"/>
      <c r="CS160" s="221"/>
      <c r="CT160" s="221"/>
      <c r="CU160" s="221"/>
      <c r="CV160" s="221"/>
      <c r="CW160" s="221"/>
      <c r="CX160" s="221"/>
      <c r="CY160" s="221"/>
      <c r="CZ160" s="221"/>
      <c r="DA160" s="221"/>
      <c r="DB160" s="221"/>
      <c r="DC160" s="221"/>
      <c r="DD160" s="221"/>
      <c r="DE160" s="221"/>
      <c r="DF160" s="221"/>
      <c r="DG160" s="221"/>
      <c r="DH160" s="221"/>
      <c r="DI160" s="221"/>
      <c r="DJ160" s="221"/>
      <c r="DK160" s="221"/>
      <c r="DL160" s="221"/>
      <c r="DM160" s="221"/>
      <c r="DN160" s="221"/>
      <c r="DO160" s="221"/>
      <c r="DP160" s="221"/>
      <c r="DQ160" s="221"/>
      <c r="DR160" s="221"/>
      <c r="DS160" s="221"/>
      <c r="DT160" s="221"/>
      <c r="DU160" s="221"/>
      <c r="DV160" s="221"/>
      <c r="DW160" s="221"/>
      <c r="DX160" s="221"/>
      <c r="DY160" s="221"/>
      <c r="DZ160" s="221"/>
      <c r="EA160" s="221"/>
      <c r="EB160" s="221"/>
      <c r="EC160" s="221"/>
      <c r="ED160" s="221"/>
      <c r="EE160" s="221"/>
      <c r="EF160" s="221"/>
      <c r="EG160" s="221"/>
      <c r="EH160" s="221"/>
      <c r="EI160" s="221"/>
      <c r="EJ160" s="221"/>
      <c r="EK160" s="221"/>
      <c r="EL160" s="221"/>
      <c r="EM160" s="221"/>
      <c r="EN160" s="221"/>
      <c r="EO160" s="221"/>
      <c r="EP160" s="221"/>
      <c r="EQ160" s="221"/>
      <c r="ER160" s="221"/>
      <c r="ES160" s="221"/>
      <c r="ET160" s="221"/>
      <c r="EU160" s="221"/>
      <c r="EV160" s="221"/>
      <c r="EW160" s="221"/>
      <c r="EX160" s="221"/>
      <c r="EY160" s="221"/>
      <c r="EZ160" s="221"/>
      <c r="FA160" s="221"/>
      <c r="FB160" s="221"/>
    </row>
    <row r="161" spans="4:158" hidden="1" x14ac:dyDescent="0.25">
      <c r="D161" s="221"/>
      <c r="E161" s="221"/>
      <c r="F161" s="221"/>
      <c r="G161" s="221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21"/>
      <c r="Z161" s="221"/>
      <c r="AA161" s="221"/>
      <c r="AB161" s="221"/>
      <c r="AC161" s="221"/>
      <c r="AD161" s="221"/>
      <c r="AE161" s="221"/>
      <c r="AF161" s="221"/>
      <c r="AG161" s="221"/>
      <c r="AH161" s="221"/>
      <c r="AI161" s="221"/>
      <c r="AJ161" s="221"/>
      <c r="AK161" s="221"/>
      <c r="AL161" s="221"/>
      <c r="AM161" s="221"/>
      <c r="AN161" s="221"/>
      <c r="AO161" s="221"/>
      <c r="AP161" s="221"/>
      <c r="AQ161" s="221"/>
      <c r="AR161" s="221"/>
      <c r="AS161" s="221"/>
      <c r="AT161" s="221"/>
      <c r="AU161" s="221"/>
      <c r="AV161" s="221"/>
      <c r="AW161" s="221"/>
      <c r="AX161" s="221"/>
      <c r="AY161" s="221"/>
      <c r="AZ161" s="221"/>
      <c r="BA161" s="221"/>
      <c r="BB161" s="221"/>
      <c r="BC161" s="221"/>
      <c r="BD161" s="221"/>
      <c r="BE161" s="221"/>
      <c r="BF161" s="221"/>
      <c r="BG161" s="221"/>
      <c r="BH161" s="221"/>
      <c r="BI161" s="221"/>
      <c r="BJ161" s="221"/>
      <c r="BK161" s="221"/>
      <c r="BL161" s="221"/>
      <c r="BM161" s="221"/>
      <c r="BN161" s="221"/>
      <c r="BO161" s="221"/>
      <c r="BP161" s="221"/>
      <c r="BQ161" s="221"/>
      <c r="BR161" s="221"/>
      <c r="BS161" s="221"/>
      <c r="BT161" s="221"/>
      <c r="BU161" s="221"/>
      <c r="BV161" s="221"/>
      <c r="BW161" s="221"/>
      <c r="BX161" s="221"/>
      <c r="BY161" s="221"/>
      <c r="BZ161" s="221"/>
      <c r="CA161" s="221"/>
      <c r="CB161" s="221"/>
      <c r="CC161" s="221"/>
      <c r="CD161" s="221"/>
      <c r="CE161" s="221"/>
      <c r="CF161" s="221"/>
      <c r="CG161" s="221"/>
      <c r="CH161" s="221"/>
      <c r="CI161" s="221"/>
      <c r="CJ161" s="221"/>
      <c r="CK161" s="221"/>
      <c r="CL161" s="221"/>
      <c r="CM161" s="221"/>
      <c r="CN161" s="221"/>
      <c r="CO161" s="221"/>
      <c r="CP161" s="221"/>
      <c r="CQ161" s="221"/>
      <c r="CR161" s="221"/>
      <c r="CS161" s="221"/>
      <c r="CT161" s="221"/>
      <c r="CU161" s="221"/>
      <c r="CV161" s="221"/>
      <c r="CW161" s="221"/>
      <c r="CX161" s="221"/>
      <c r="CY161" s="221"/>
      <c r="CZ161" s="221"/>
      <c r="DA161" s="221"/>
      <c r="DB161" s="221"/>
      <c r="DC161" s="221"/>
      <c r="DD161" s="221"/>
      <c r="DE161" s="221"/>
      <c r="DF161" s="221"/>
      <c r="DG161" s="221"/>
      <c r="DH161" s="221"/>
      <c r="DI161" s="221"/>
      <c r="DJ161" s="221"/>
      <c r="DK161" s="221"/>
      <c r="DL161" s="221"/>
      <c r="DM161" s="221"/>
      <c r="DN161" s="221"/>
      <c r="DO161" s="221"/>
      <c r="DP161" s="221"/>
      <c r="DQ161" s="221"/>
      <c r="DR161" s="221"/>
      <c r="DS161" s="221"/>
      <c r="DT161" s="221"/>
      <c r="DU161" s="221"/>
      <c r="DV161" s="221"/>
      <c r="DW161" s="221"/>
      <c r="DX161" s="221"/>
      <c r="DY161" s="221"/>
      <c r="DZ161" s="221"/>
      <c r="EA161" s="221"/>
      <c r="EB161" s="221"/>
      <c r="EC161" s="221"/>
      <c r="ED161" s="221"/>
      <c r="EE161" s="221"/>
      <c r="EF161" s="221"/>
      <c r="EG161" s="221"/>
      <c r="EH161" s="221"/>
      <c r="EI161" s="221"/>
      <c r="EJ161" s="221"/>
      <c r="EK161" s="221"/>
      <c r="EL161" s="221"/>
      <c r="EM161" s="221"/>
      <c r="EN161" s="221"/>
      <c r="EO161" s="221"/>
      <c r="EP161" s="221"/>
      <c r="EQ161" s="221"/>
      <c r="ER161" s="221"/>
      <c r="ES161" s="221"/>
      <c r="ET161" s="221"/>
      <c r="EU161" s="221"/>
      <c r="EV161" s="221"/>
      <c r="EW161" s="221"/>
      <c r="EX161" s="221"/>
      <c r="EY161" s="221"/>
      <c r="EZ161" s="221"/>
      <c r="FA161" s="221"/>
      <c r="FB161" s="221"/>
    </row>
    <row r="162" spans="4:158" hidden="1" x14ac:dyDescent="0.25">
      <c r="D162" s="221"/>
      <c r="E162" s="221"/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21"/>
      <c r="Z162" s="221"/>
      <c r="AA162" s="221"/>
      <c r="AB162" s="221"/>
      <c r="AC162" s="221"/>
      <c r="AD162" s="221"/>
      <c r="AE162" s="221"/>
      <c r="AF162" s="221"/>
      <c r="AG162" s="221"/>
      <c r="AH162" s="221"/>
      <c r="AI162" s="221"/>
      <c r="AJ162" s="221"/>
      <c r="AK162" s="221"/>
      <c r="AL162" s="221"/>
      <c r="AM162" s="221"/>
      <c r="AN162" s="221"/>
      <c r="AO162" s="221"/>
      <c r="AP162" s="221"/>
      <c r="AQ162" s="221"/>
      <c r="AR162" s="221"/>
      <c r="AS162" s="221"/>
      <c r="AT162" s="221"/>
      <c r="AU162" s="221"/>
      <c r="AV162" s="221"/>
      <c r="AW162" s="221"/>
      <c r="AX162" s="221"/>
      <c r="AY162" s="221"/>
      <c r="AZ162" s="221"/>
      <c r="BA162" s="221"/>
      <c r="BB162" s="221"/>
      <c r="BC162" s="221"/>
      <c r="BD162" s="221"/>
      <c r="BE162" s="221"/>
      <c r="BF162" s="221"/>
      <c r="BG162" s="221"/>
      <c r="BH162" s="221"/>
      <c r="BI162" s="221"/>
      <c r="BJ162" s="221"/>
      <c r="BK162" s="221"/>
      <c r="BL162" s="221"/>
      <c r="BM162" s="221"/>
      <c r="BN162" s="221"/>
      <c r="BO162" s="221"/>
      <c r="BP162" s="221"/>
      <c r="BQ162" s="221"/>
      <c r="BR162" s="221"/>
      <c r="BS162" s="221"/>
      <c r="BT162" s="221"/>
      <c r="BU162" s="221"/>
      <c r="BV162" s="221"/>
      <c r="BW162" s="221"/>
      <c r="BX162" s="221"/>
      <c r="BY162" s="221"/>
      <c r="BZ162" s="221"/>
      <c r="CA162" s="221"/>
      <c r="CB162" s="221"/>
      <c r="CC162" s="221"/>
      <c r="CD162" s="221"/>
      <c r="CE162" s="221"/>
      <c r="CF162" s="221"/>
      <c r="CG162" s="221"/>
      <c r="CH162" s="221"/>
      <c r="CI162" s="221"/>
      <c r="CJ162" s="221"/>
      <c r="CK162" s="221"/>
      <c r="CL162" s="221"/>
      <c r="CM162" s="221"/>
      <c r="CN162" s="221"/>
      <c r="CO162" s="221"/>
      <c r="CP162" s="221"/>
      <c r="CQ162" s="221"/>
      <c r="CR162" s="221"/>
      <c r="CS162" s="221"/>
      <c r="CT162" s="221"/>
      <c r="CU162" s="221"/>
      <c r="CV162" s="221"/>
      <c r="CW162" s="221"/>
      <c r="CX162" s="221"/>
      <c r="CY162" s="221"/>
      <c r="CZ162" s="221"/>
      <c r="DA162" s="221"/>
      <c r="DB162" s="221"/>
      <c r="DC162" s="221"/>
      <c r="DD162" s="221"/>
      <c r="DE162" s="221"/>
      <c r="DF162" s="221"/>
      <c r="DG162" s="221"/>
      <c r="DH162" s="221"/>
      <c r="DI162" s="221"/>
      <c r="DJ162" s="221"/>
      <c r="DK162" s="221"/>
      <c r="DL162" s="221"/>
      <c r="DM162" s="221"/>
      <c r="DN162" s="221"/>
      <c r="DO162" s="221"/>
      <c r="DP162" s="221"/>
      <c r="DQ162" s="221"/>
      <c r="DR162" s="221"/>
      <c r="DS162" s="221"/>
      <c r="DT162" s="221"/>
      <c r="DU162" s="221"/>
      <c r="DV162" s="221"/>
      <c r="DW162" s="221"/>
      <c r="DX162" s="221"/>
      <c r="DY162" s="221"/>
      <c r="DZ162" s="221"/>
      <c r="EA162" s="221"/>
      <c r="EB162" s="221"/>
      <c r="EC162" s="221"/>
      <c r="ED162" s="221"/>
      <c r="EE162" s="221"/>
      <c r="EF162" s="221"/>
      <c r="EG162" s="221"/>
      <c r="EH162" s="221"/>
      <c r="EI162" s="221"/>
      <c r="EJ162" s="221"/>
      <c r="EK162" s="221"/>
      <c r="EL162" s="221"/>
      <c r="EM162" s="221"/>
      <c r="EN162" s="221"/>
      <c r="EO162" s="221"/>
      <c r="EP162" s="221"/>
      <c r="EQ162" s="221"/>
      <c r="ER162" s="221"/>
      <c r="ES162" s="221"/>
      <c r="ET162" s="221"/>
      <c r="EU162" s="221"/>
      <c r="EV162" s="221"/>
      <c r="EW162" s="221"/>
      <c r="EX162" s="221"/>
      <c r="EY162" s="221"/>
      <c r="EZ162" s="221"/>
      <c r="FA162" s="221"/>
      <c r="FB162" s="221"/>
    </row>
    <row r="163" spans="4:158" hidden="1" x14ac:dyDescent="0.25">
      <c r="D163" s="221"/>
      <c r="E163" s="221"/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21"/>
      <c r="Z163" s="221"/>
      <c r="AA163" s="221"/>
      <c r="AB163" s="221"/>
      <c r="AC163" s="221"/>
      <c r="AD163" s="221"/>
      <c r="AE163" s="221"/>
      <c r="AF163" s="221"/>
      <c r="AG163" s="221"/>
      <c r="AH163" s="221"/>
      <c r="AI163" s="221"/>
      <c r="AJ163" s="221"/>
      <c r="AK163" s="221"/>
      <c r="AL163" s="221"/>
      <c r="AM163" s="221"/>
      <c r="AN163" s="221"/>
      <c r="AO163" s="221"/>
      <c r="AP163" s="221"/>
      <c r="AQ163" s="221"/>
      <c r="AR163" s="221"/>
      <c r="AS163" s="221"/>
      <c r="AT163" s="221"/>
      <c r="AU163" s="221"/>
      <c r="AV163" s="221"/>
      <c r="AW163" s="221"/>
      <c r="AX163" s="221"/>
      <c r="AY163" s="221"/>
      <c r="AZ163" s="221"/>
      <c r="BA163" s="221"/>
      <c r="BB163" s="221"/>
      <c r="BC163" s="221"/>
      <c r="BD163" s="221"/>
      <c r="BE163" s="221"/>
      <c r="BF163" s="221"/>
      <c r="BG163" s="221"/>
      <c r="BH163" s="221"/>
      <c r="BI163" s="221"/>
      <c r="BJ163" s="221"/>
      <c r="BK163" s="221"/>
      <c r="BL163" s="221"/>
      <c r="BM163" s="221"/>
      <c r="BN163" s="221"/>
      <c r="BO163" s="221"/>
      <c r="BP163" s="221"/>
      <c r="BQ163" s="221"/>
      <c r="BR163" s="221"/>
      <c r="BS163" s="221"/>
      <c r="BT163" s="221"/>
      <c r="BU163" s="221"/>
      <c r="BV163" s="221"/>
      <c r="BW163" s="221"/>
      <c r="BX163" s="221"/>
      <c r="BY163" s="221"/>
      <c r="BZ163" s="221"/>
      <c r="CA163" s="221"/>
      <c r="CB163" s="221"/>
      <c r="CC163" s="221"/>
      <c r="CD163" s="221"/>
      <c r="CE163" s="221"/>
      <c r="CF163" s="221"/>
      <c r="CG163" s="221"/>
      <c r="CH163" s="221"/>
      <c r="CI163" s="221"/>
      <c r="CJ163" s="221"/>
      <c r="CK163" s="221"/>
      <c r="CL163" s="221"/>
      <c r="CM163" s="221"/>
      <c r="CN163" s="221"/>
      <c r="CO163" s="221"/>
      <c r="CP163" s="221"/>
      <c r="CQ163" s="221"/>
      <c r="CR163" s="221"/>
      <c r="CS163" s="221"/>
      <c r="CT163" s="221"/>
      <c r="CU163" s="221"/>
      <c r="CV163" s="221"/>
      <c r="CW163" s="221"/>
      <c r="CX163" s="221"/>
      <c r="CY163" s="221"/>
      <c r="CZ163" s="221"/>
      <c r="DA163" s="221"/>
      <c r="DB163" s="221"/>
      <c r="DC163" s="221"/>
      <c r="DD163" s="221"/>
      <c r="DE163" s="221"/>
      <c r="DF163" s="221"/>
      <c r="DG163" s="221"/>
      <c r="DH163" s="221"/>
      <c r="DI163" s="221"/>
      <c r="DJ163" s="221"/>
      <c r="DK163" s="221"/>
      <c r="DL163" s="221"/>
      <c r="DM163" s="221"/>
      <c r="DN163" s="221"/>
      <c r="DO163" s="221"/>
      <c r="DP163" s="221"/>
      <c r="DQ163" s="221"/>
      <c r="DR163" s="221"/>
      <c r="DS163" s="221"/>
      <c r="DT163" s="221"/>
      <c r="DU163" s="221"/>
      <c r="DV163" s="221"/>
      <c r="DW163" s="221"/>
      <c r="DX163" s="221"/>
      <c r="DY163" s="221"/>
      <c r="DZ163" s="221"/>
      <c r="EA163" s="221"/>
      <c r="EB163" s="221"/>
      <c r="EC163" s="221"/>
      <c r="ED163" s="221"/>
      <c r="EE163" s="221"/>
      <c r="EF163" s="221"/>
      <c r="EG163" s="221"/>
      <c r="EH163" s="221"/>
      <c r="EI163" s="221"/>
      <c r="EJ163" s="221"/>
      <c r="EK163" s="221"/>
      <c r="EL163" s="221"/>
      <c r="EM163" s="221"/>
      <c r="EN163" s="221"/>
      <c r="EO163" s="221"/>
      <c r="EP163" s="221"/>
      <c r="EQ163" s="221"/>
      <c r="ER163" s="221"/>
      <c r="ES163" s="221"/>
      <c r="ET163" s="221"/>
      <c r="EU163" s="221"/>
      <c r="EV163" s="221"/>
      <c r="EW163" s="221"/>
      <c r="EX163" s="221"/>
      <c r="EY163" s="221"/>
      <c r="EZ163" s="221"/>
      <c r="FA163" s="221"/>
      <c r="FB163" s="221"/>
    </row>
    <row r="164" spans="4:158" hidden="1" x14ac:dyDescent="0.25">
      <c r="D164" s="221"/>
      <c r="E164" s="221"/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21"/>
      <c r="Z164" s="221"/>
      <c r="AA164" s="221"/>
      <c r="AB164" s="221"/>
      <c r="AC164" s="221"/>
      <c r="AD164" s="221"/>
      <c r="AE164" s="221"/>
      <c r="AF164" s="221"/>
      <c r="AG164" s="221"/>
      <c r="AH164" s="221"/>
      <c r="AI164" s="221"/>
      <c r="AJ164" s="221"/>
      <c r="AK164" s="221"/>
      <c r="AL164" s="221"/>
      <c r="AM164" s="221"/>
      <c r="AN164" s="221"/>
      <c r="AO164" s="221"/>
      <c r="AP164" s="221"/>
      <c r="AQ164" s="221"/>
      <c r="AR164" s="221"/>
      <c r="AS164" s="221"/>
      <c r="AT164" s="221"/>
      <c r="AU164" s="221"/>
      <c r="AV164" s="221"/>
      <c r="AW164" s="221"/>
      <c r="AX164" s="221"/>
      <c r="AY164" s="221"/>
      <c r="AZ164" s="221"/>
      <c r="BA164" s="221"/>
      <c r="BB164" s="221"/>
      <c r="BC164" s="221"/>
      <c r="BD164" s="221"/>
      <c r="BE164" s="221"/>
      <c r="BF164" s="221"/>
      <c r="BG164" s="221"/>
      <c r="BH164" s="221"/>
      <c r="BI164" s="221"/>
      <c r="BJ164" s="221"/>
      <c r="BK164" s="221"/>
      <c r="BL164" s="221"/>
      <c r="BM164" s="221"/>
      <c r="BN164" s="221"/>
      <c r="BO164" s="221"/>
      <c r="BP164" s="221"/>
      <c r="BQ164" s="221"/>
      <c r="BR164" s="221"/>
      <c r="BS164" s="221"/>
      <c r="BT164" s="221"/>
      <c r="BU164" s="221"/>
      <c r="BV164" s="221"/>
      <c r="BW164" s="221"/>
      <c r="BX164" s="221"/>
      <c r="BY164" s="221"/>
      <c r="BZ164" s="221"/>
      <c r="CA164" s="221"/>
      <c r="CB164" s="221"/>
      <c r="CC164" s="221"/>
      <c r="CD164" s="221"/>
      <c r="CE164" s="221"/>
      <c r="CF164" s="221"/>
      <c r="CG164" s="221"/>
      <c r="CH164" s="221"/>
      <c r="CI164" s="221"/>
      <c r="CJ164" s="221"/>
      <c r="CK164" s="221"/>
      <c r="CL164" s="221"/>
      <c r="CM164" s="221"/>
      <c r="CN164" s="221"/>
      <c r="CO164" s="221"/>
      <c r="CP164" s="221"/>
      <c r="CQ164" s="221"/>
      <c r="CR164" s="221"/>
      <c r="CS164" s="221"/>
      <c r="CT164" s="221"/>
      <c r="CU164" s="221"/>
      <c r="CV164" s="221"/>
      <c r="CW164" s="221"/>
      <c r="CX164" s="221"/>
      <c r="CY164" s="221"/>
      <c r="CZ164" s="221"/>
      <c r="DA164" s="221"/>
      <c r="DB164" s="221"/>
      <c r="DC164" s="221"/>
      <c r="DD164" s="221"/>
      <c r="DE164" s="221"/>
      <c r="DF164" s="221"/>
      <c r="DG164" s="221"/>
      <c r="DH164" s="221"/>
      <c r="DI164" s="221"/>
      <c r="DJ164" s="221"/>
      <c r="DK164" s="221"/>
      <c r="DL164" s="221"/>
      <c r="DM164" s="221"/>
      <c r="DN164" s="221"/>
      <c r="DO164" s="221"/>
      <c r="DP164" s="221"/>
      <c r="DQ164" s="221"/>
      <c r="DR164" s="221"/>
      <c r="DS164" s="221"/>
      <c r="DT164" s="221"/>
      <c r="DU164" s="221"/>
      <c r="DV164" s="221"/>
      <c r="DW164" s="221"/>
      <c r="DX164" s="221"/>
      <c r="DY164" s="221"/>
      <c r="DZ164" s="221"/>
      <c r="EA164" s="221"/>
      <c r="EB164" s="221"/>
      <c r="EC164" s="221"/>
      <c r="ED164" s="221"/>
      <c r="EE164" s="221"/>
      <c r="EF164" s="221"/>
      <c r="EG164" s="221"/>
      <c r="EH164" s="221"/>
      <c r="EI164" s="221"/>
      <c r="EJ164" s="221"/>
      <c r="EK164" s="221"/>
      <c r="EL164" s="221"/>
      <c r="EM164" s="221"/>
      <c r="EN164" s="221"/>
      <c r="EO164" s="221"/>
      <c r="EP164" s="221"/>
      <c r="EQ164" s="221"/>
      <c r="ER164" s="221"/>
      <c r="ES164" s="221"/>
      <c r="ET164" s="221"/>
      <c r="EU164" s="221"/>
      <c r="EV164" s="221"/>
      <c r="EW164" s="221"/>
      <c r="EX164" s="221"/>
      <c r="EY164" s="221"/>
      <c r="EZ164" s="221"/>
      <c r="FA164" s="221"/>
      <c r="FB164" s="221"/>
    </row>
    <row r="165" spans="4:158" hidden="1" x14ac:dyDescent="0.25">
      <c r="D165" s="221"/>
      <c r="E165" s="221"/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21"/>
      <c r="Z165" s="221"/>
      <c r="AA165" s="221"/>
      <c r="AB165" s="221"/>
      <c r="AC165" s="221"/>
      <c r="AD165" s="221"/>
      <c r="AE165" s="221"/>
      <c r="AF165" s="221"/>
      <c r="AG165" s="221"/>
      <c r="AH165" s="221"/>
      <c r="AI165" s="221"/>
      <c r="AJ165" s="221"/>
      <c r="AK165" s="221"/>
      <c r="AL165" s="221"/>
      <c r="AM165" s="221"/>
      <c r="AN165" s="221"/>
      <c r="AO165" s="221"/>
      <c r="AP165" s="221"/>
      <c r="AQ165" s="221"/>
      <c r="AR165" s="221"/>
      <c r="AS165" s="221"/>
      <c r="AT165" s="221"/>
      <c r="AU165" s="221"/>
      <c r="AV165" s="221"/>
      <c r="AW165" s="221"/>
      <c r="AX165" s="221"/>
      <c r="AY165" s="221"/>
      <c r="AZ165" s="221"/>
      <c r="BA165" s="221"/>
      <c r="BB165" s="221"/>
      <c r="BC165" s="221"/>
      <c r="BD165" s="221"/>
      <c r="BE165" s="221"/>
      <c r="BF165" s="221"/>
      <c r="BG165" s="221"/>
      <c r="BH165" s="221"/>
      <c r="BI165" s="221"/>
      <c r="BJ165" s="221"/>
      <c r="BK165" s="221"/>
      <c r="BL165" s="221"/>
      <c r="BM165" s="221"/>
      <c r="BN165" s="221"/>
      <c r="BO165" s="221"/>
      <c r="BP165" s="221"/>
      <c r="BQ165" s="221"/>
      <c r="BR165" s="221"/>
      <c r="BS165" s="221"/>
      <c r="BT165" s="221"/>
      <c r="BU165" s="221"/>
      <c r="BV165" s="221"/>
      <c r="BW165" s="221"/>
      <c r="BX165" s="221"/>
      <c r="BY165" s="221"/>
      <c r="BZ165" s="221"/>
      <c r="CA165" s="221"/>
      <c r="CB165" s="221"/>
      <c r="CC165" s="221"/>
      <c r="CD165" s="221"/>
      <c r="CE165" s="221"/>
      <c r="CF165" s="221"/>
      <c r="CG165" s="221"/>
      <c r="CH165" s="221"/>
      <c r="CI165" s="221"/>
      <c r="CJ165" s="221"/>
      <c r="CK165" s="221"/>
      <c r="CL165" s="221"/>
      <c r="CM165" s="221"/>
      <c r="CN165" s="221"/>
      <c r="CO165" s="221"/>
      <c r="CP165" s="221"/>
      <c r="CQ165" s="221"/>
      <c r="CR165" s="221"/>
      <c r="CS165" s="221"/>
      <c r="CT165" s="221"/>
      <c r="CU165" s="221"/>
      <c r="CV165" s="221"/>
      <c r="CW165" s="221"/>
      <c r="CX165" s="221"/>
      <c r="CY165" s="221"/>
      <c r="CZ165" s="221"/>
      <c r="DA165" s="221"/>
      <c r="DB165" s="221"/>
      <c r="DC165" s="221"/>
      <c r="DD165" s="221"/>
      <c r="DE165" s="221"/>
      <c r="DF165" s="221"/>
      <c r="DG165" s="221"/>
      <c r="DH165" s="221"/>
      <c r="DI165" s="221"/>
      <c r="DJ165" s="221"/>
      <c r="DK165" s="221"/>
      <c r="DL165" s="221"/>
      <c r="DM165" s="221"/>
      <c r="DN165" s="221"/>
      <c r="DO165" s="221"/>
      <c r="DP165" s="221"/>
      <c r="DQ165" s="221"/>
      <c r="DR165" s="221"/>
      <c r="DS165" s="221"/>
      <c r="DT165" s="221"/>
      <c r="DU165" s="221"/>
      <c r="DV165" s="221"/>
      <c r="DW165" s="221"/>
      <c r="DX165" s="221"/>
      <c r="DY165" s="221"/>
      <c r="DZ165" s="221"/>
      <c r="EA165" s="221"/>
      <c r="EB165" s="221"/>
      <c r="EC165" s="221"/>
      <c r="ED165" s="221"/>
      <c r="EE165" s="221"/>
      <c r="EF165" s="221"/>
      <c r="EG165" s="221"/>
      <c r="EH165" s="221"/>
      <c r="EI165" s="221"/>
      <c r="EJ165" s="221"/>
      <c r="EK165" s="221"/>
      <c r="EL165" s="221"/>
      <c r="EM165" s="221"/>
      <c r="EN165" s="221"/>
      <c r="EO165" s="221"/>
      <c r="EP165" s="221"/>
      <c r="EQ165" s="221"/>
      <c r="ER165" s="221"/>
      <c r="ES165" s="221"/>
      <c r="ET165" s="221"/>
      <c r="EU165" s="221"/>
      <c r="EV165" s="221"/>
      <c r="EW165" s="221"/>
      <c r="EX165" s="221"/>
      <c r="EY165" s="221"/>
      <c r="EZ165" s="221"/>
      <c r="FA165" s="221"/>
      <c r="FB165" s="221"/>
    </row>
    <row r="166" spans="4:158" hidden="1" x14ac:dyDescent="0.25">
      <c r="D166" s="221"/>
      <c r="E166" s="221"/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21"/>
      <c r="Z166" s="221"/>
      <c r="AA166" s="221"/>
      <c r="AB166" s="221"/>
      <c r="AC166" s="221"/>
      <c r="AD166" s="221"/>
      <c r="AE166" s="221"/>
      <c r="AF166" s="221"/>
      <c r="AG166" s="221"/>
      <c r="AH166" s="221"/>
      <c r="AI166" s="221"/>
      <c r="AJ166" s="221"/>
      <c r="AK166" s="221"/>
      <c r="AL166" s="221"/>
      <c r="AM166" s="221"/>
      <c r="AN166" s="221"/>
      <c r="AO166" s="221"/>
      <c r="AP166" s="221"/>
      <c r="AQ166" s="221"/>
      <c r="AR166" s="221"/>
      <c r="AS166" s="221"/>
      <c r="AT166" s="221"/>
      <c r="AU166" s="221"/>
      <c r="AV166" s="221"/>
      <c r="AW166" s="221"/>
      <c r="AX166" s="221"/>
      <c r="AY166" s="221"/>
      <c r="AZ166" s="221"/>
      <c r="BA166" s="221"/>
      <c r="BB166" s="221"/>
      <c r="BC166" s="221"/>
      <c r="BD166" s="221"/>
      <c r="BE166" s="221"/>
      <c r="BF166" s="221"/>
      <c r="BG166" s="221"/>
      <c r="BH166" s="221"/>
      <c r="BI166" s="221"/>
      <c r="BJ166" s="221"/>
      <c r="BK166" s="221"/>
      <c r="BL166" s="221"/>
      <c r="BM166" s="221"/>
      <c r="BN166" s="221"/>
      <c r="BO166" s="221"/>
      <c r="BP166" s="221"/>
      <c r="BQ166" s="221"/>
      <c r="BR166" s="221"/>
      <c r="BS166" s="221"/>
      <c r="BT166" s="221"/>
      <c r="BU166" s="221"/>
      <c r="BV166" s="221"/>
      <c r="BW166" s="221"/>
      <c r="BX166" s="221"/>
      <c r="BY166" s="221"/>
      <c r="BZ166" s="221"/>
      <c r="CA166" s="221"/>
      <c r="CB166" s="221"/>
      <c r="CC166" s="221"/>
      <c r="CD166" s="221"/>
      <c r="CE166" s="221"/>
      <c r="CF166" s="221"/>
      <c r="CG166" s="221"/>
      <c r="CH166" s="221"/>
      <c r="CI166" s="221"/>
      <c r="CJ166" s="221"/>
      <c r="CK166" s="221"/>
      <c r="CL166" s="221"/>
      <c r="CM166" s="221"/>
      <c r="CN166" s="221"/>
      <c r="CO166" s="221"/>
      <c r="CP166" s="221"/>
      <c r="CQ166" s="221"/>
      <c r="CR166" s="221"/>
      <c r="CS166" s="221"/>
      <c r="CT166" s="221"/>
      <c r="CU166" s="221"/>
      <c r="CV166" s="221"/>
      <c r="CW166" s="221"/>
      <c r="CX166" s="221"/>
      <c r="CY166" s="221"/>
      <c r="CZ166" s="221"/>
      <c r="DA166" s="221"/>
      <c r="DB166" s="221"/>
      <c r="DC166" s="221"/>
      <c r="DD166" s="221"/>
      <c r="DE166" s="221"/>
      <c r="DF166" s="221"/>
      <c r="DG166" s="221"/>
      <c r="DH166" s="221"/>
      <c r="DI166" s="221"/>
      <c r="DJ166" s="221"/>
      <c r="DK166" s="221"/>
      <c r="DL166" s="221"/>
      <c r="DM166" s="221"/>
      <c r="DN166" s="221"/>
      <c r="DO166" s="221"/>
      <c r="DP166" s="221"/>
      <c r="DQ166" s="221"/>
      <c r="DR166" s="221"/>
      <c r="DS166" s="221"/>
      <c r="DT166" s="221"/>
      <c r="DU166" s="221"/>
      <c r="DV166" s="221"/>
      <c r="DW166" s="221"/>
      <c r="DX166" s="221"/>
      <c r="DY166" s="221"/>
      <c r="DZ166" s="221"/>
      <c r="EA166" s="221"/>
      <c r="EB166" s="221"/>
      <c r="EC166" s="221"/>
      <c r="ED166" s="221"/>
      <c r="EE166" s="221"/>
      <c r="EF166" s="221"/>
      <c r="EG166" s="221"/>
      <c r="EH166" s="221"/>
      <c r="EI166" s="221"/>
      <c r="EJ166" s="221"/>
      <c r="EK166" s="221"/>
      <c r="EL166" s="221"/>
      <c r="EM166" s="221"/>
      <c r="EN166" s="221"/>
      <c r="EO166" s="221"/>
      <c r="EP166" s="221"/>
      <c r="EQ166" s="221"/>
      <c r="ER166" s="221"/>
      <c r="ES166" s="221"/>
      <c r="ET166" s="221"/>
      <c r="EU166" s="221"/>
      <c r="EV166" s="221"/>
      <c r="EW166" s="221"/>
      <c r="EX166" s="221"/>
      <c r="EY166" s="221"/>
      <c r="EZ166" s="221"/>
      <c r="FA166" s="221"/>
      <c r="FB166" s="221"/>
    </row>
    <row r="167" spans="4:158" hidden="1" x14ac:dyDescent="0.25">
      <c r="D167" s="221"/>
      <c r="E167" s="221"/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21"/>
      <c r="Z167" s="221"/>
      <c r="AA167" s="221"/>
      <c r="AB167" s="221"/>
      <c r="AC167" s="221"/>
      <c r="AD167" s="221"/>
      <c r="AE167" s="221"/>
      <c r="AF167" s="221"/>
      <c r="AG167" s="221"/>
      <c r="AH167" s="221"/>
      <c r="AI167" s="221"/>
      <c r="AJ167" s="221"/>
      <c r="AK167" s="221"/>
      <c r="AL167" s="221"/>
      <c r="AM167" s="221"/>
      <c r="AN167" s="221"/>
      <c r="AO167" s="221"/>
      <c r="AP167" s="221"/>
      <c r="AQ167" s="221"/>
      <c r="AR167" s="221"/>
      <c r="AS167" s="221"/>
      <c r="AT167" s="221"/>
      <c r="AU167" s="221"/>
      <c r="AV167" s="221"/>
      <c r="AW167" s="221"/>
      <c r="AX167" s="221"/>
      <c r="AY167" s="221"/>
      <c r="AZ167" s="221"/>
      <c r="BA167" s="221"/>
      <c r="BB167" s="221"/>
      <c r="BC167" s="221"/>
      <c r="BD167" s="221"/>
      <c r="BE167" s="221"/>
      <c r="BF167" s="221"/>
      <c r="BG167" s="221"/>
      <c r="BH167" s="221"/>
      <c r="BI167" s="221"/>
      <c r="BJ167" s="221"/>
      <c r="BK167" s="221"/>
      <c r="BL167" s="221"/>
      <c r="BM167" s="221"/>
      <c r="BN167" s="221"/>
      <c r="BO167" s="221"/>
      <c r="BP167" s="221"/>
      <c r="BQ167" s="221"/>
      <c r="BR167" s="221"/>
      <c r="BS167" s="221"/>
      <c r="BT167" s="221"/>
      <c r="BU167" s="221"/>
      <c r="BV167" s="221"/>
      <c r="BW167" s="221"/>
      <c r="BX167" s="221"/>
      <c r="BY167" s="221"/>
      <c r="BZ167" s="221"/>
      <c r="CA167" s="221"/>
      <c r="CB167" s="221"/>
      <c r="CC167" s="221"/>
      <c r="CD167" s="221"/>
      <c r="CE167" s="221"/>
      <c r="CF167" s="221"/>
      <c r="CG167" s="221"/>
      <c r="CH167" s="221"/>
      <c r="CI167" s="221"/>
      <c r="CJ167" s="221"/>
      <c r="CK167" s="221"/>
      <c r="CL167" s="221"/>
      <c r="CM167" s="221"/>
      <c r="CN167" s="221"/>
      <c r="CO167" s="221"/>
      <c r="CP167" s="221"/>
      <c r="CQ167" s="221"/>
      <c r="CR167" s="221"/>
      <c r="CS167" s="221"/>
      <c r="CT167" s="221"/>
      <c r="CU167" s="221"/>
      <c r="CV167" s="221"/>
      <c r="CW167" s="221"/>
      <c r="CX167" s="221"/>
      <c r="CY167" s="221"/>
      <c r="CZ167" s="221"/>
      <c r="DA167" s="221"/>
      <c r="DB167" s="221"/>
      <c r="DC167" s="221"/>
      <c r="DD167" s="221"/>
      <c r="DE167" s="221"/>
      <c r="DF167" s="221"/>
      <c r="DG167" s="221"/>
      <c r="DH167" s="221"/>
      <c r="DI167" s="221"/>
      <c r="DJ167" s="221"/>
      <c r="DK167" s="221"/>
      <c r="DL167" s="221"/>
      <c r="DM167" s="221"/>
      <c r="DN167" s="221"/>
      <c r="DO167" s="221"/>
      <c r="DP167" s="221"/>
      <c r="DQ167" s="221"/>
      <c r="DR167" s="221"/>
      <c r="DS167" s="221"/>
      <c r="DT167" s="221"/>
      <c r="DU167" s="221"/>
      <c r="DV167" s="221"/>
      <c r="DW167" s="221"/>
      <c r="DX167" s="221"/>
      <c r="DY167" s="221"/>
      <c r="DZ167" s="221"/>
      <c r="EA167" s="221"/>
      <c r="EB167" s="221"/>
      <c r="EC167" s="221"/>
      <c r="ED167" s="221"/>
      <c r="EE167" s="221"/>
      <c r="EF167" s="221"/>
      <c r="EG167" s="221"/>
      <c r="EH167" s="221"/>
      <c r="EI167" s="221"/>
      <c r="EJ167" s="221"/>
      <c r="EK167" s="221"/>
      <c r="EL167" s="221"/>
      <c r="EM167" s="221"/>
      <c r="EN167" s="221"/>
      <c r="EO167" s="221"/>
      <c r="EP167" s="221"/>
      <c r="EQ167" s="221"/>
      <c r="ER167" s="221"/>
      <c r="ES167" s="221"/>
      <c r="ET167" s="221"/>
      <c r="EU167" s="221"/>
      <c r="EV167" s="221"/>
      <c r="EW167" s="221"/>
      <c r="EX167" s="221"/>
      <c r="EY167" s="221"/>
      <c r="EZ167" s="221"/>
      <c r="FA167" s="221"/>
      <c r="FB167" s="221"/>
    </row>
    <row r="168" spans="4:158" hidden="1" x14ac:dyDescent="0.25">
      <c r="D168" s="221"/>
      <c r="E168" s="221"/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21"/>
      <c r="Z168" s="221"/>
      <c r="AA168" s="221"/>
      <c r="AB168" s="221"/>
      <c r="AC168" s="221"/>
      <c r="AD168" s="221"/>
      <c r="AE168" s="221"/>
      <c r="AF168" s="221"/>
      <c r="AG168" s="221"/>
      <c r="AH168" s="221"/>
      <c r="AI168" s="221"/>
      <c r="AJ168" s="221"/>
      <c r="AK168" s="221"/>
      <c r="AL168" s="221"/>
      <c r="AM168" s="221"/>
      <c r="AN168" s="221"/>
      <c r="AO168" s="221"/>
      <c r="AP168" s="221"/>
      <c r="AQ168" s="221"/>
      <c r="AR168" s="221"/>
      <c r="AS168" s="221"/>
      <c r="AT168" s="221"/>
      <c r="AU168" s="221"/>
      <c r="AV168" s="221"/>
      <c r="AW168" s="221"/>
      <c r="AX168" s="221"/>
      <c r="AY168" s="221"/>
      <c r="AZ168" s="221"/>
      <c r="BA168" s="221"/>
      <c r="BB168" s="221"/>
      <c r="BC168" s="221"/>
      <c r="BD168" s="221"/>
      <c r="BE168" s="221"/>
      <c r="BF168" s="221"/>
      <c r="BG168" s="221"/>
      <c r="BH168" s="221"/>
      <c r="BI168" s="221"/>
      <c r="BJ168" s="221"/>
      <c r="BK168" s="221"/>
      <c r="BL168" s="221"/>
      <c r="BM168" s="221"/>
      <c r="BN168" s="221"/>
      <c r="BO168" s="221"/>
      <c r="BP168" s="221"/>
      <c r="BQ168" s="221"/>
      <c r="BR168" s="221"/>
      <c r="BS168" s="221"/>
      <c r="BT168" s="221"/>
      <c r="BU168" s="221"/>
      <c r="BV168" s="221"/>
      <c r="BW168" s="221"/>
      <c r="BX168" s="221"/>
      <c r="BY168" s="221"/>
      <c r="BZ168" s="221"/>
      <c r="CA168" s="221"/>
      <c r="CB168" s="221"/>
      <c r="CC168" s="221"/>
      <c r="CD168" s="221"/>
      <c r="CE168" s="221"/>
      <c r="CF168" s="221"/>
      <c r="CG168" s="221"/>
      <c r="CH168" s="221"/>
      <c r="CI168" s="221"/>
      <c r="CJ168" s="221"/>
      <c r="CK168" s="221"/>
      <c r="CL168" s="221"/>
      <c r="CM168" s="221"/>
      <c r="CN168" s="221"/>
      <c r="CO168" s="221"/>
      <c r="CP168" s="221"/>
      <c r="CQ168" s="221"/>
      <c r="CR168" s="221"/>
      <c r="CS168" s="221"/>
      <c r="CT168" s="221"/>
      <c r="CU168" s="221"/>
      <c r="CV168" s="221"/>
      <c r="CW168" s="221"/>
      <c r="CX168" s="221"/>
      <c r="CY168" s="221"/>
      <c r="CZ168" s="221"/>
      <c r="DA168" s="221"/>
      <c r="DB168" s="221"/>
      <c r="DC168" s="221"/>
      <c r="DD168" s="221"/>
      <c r="DE168" s="221"/>
      <c r="DF168" s="221"/>
      <c r="DG168" s="221"/>
      <c r="DH168" s="221"/>
      <c r="DI168" s="221"/>
      <c r="DJ168" s="221"/>
      <c r="DK168" s="221"/>
      <c r="DL168" s="221"/>
      <c r="DM168" s="221"/>
      <c r="DN168" s="221"/>
      <c r="DO168" s="221"/>
      <c r="DP168" s="221"/>
      <c r="DQ168" s="221"/>
      <c r="DR168" s="221"/>
      <c r="DS168" s="221"/>
      <c r="DT168" s="221"/>
      <c r="DU168" s="221"/>
      <c r="DV168" s="221"/>
      <c r="DW168" s="221"/>
      <c r="DX168" s="221"/>
      <c r="DY168" s="221"/>
      <c r="DZ168" s="221"/>
      <c r="EA168" s="221"/>
      <c r="EB168" s="221"/>
      <c r="EC168" s="221"/>
      <c r="ED168" s="221"/>
      <c r="EE168" s="221"/>
      <c r="EF168" s="221"/>
      <c r="EG168" s="221"/>
      <c r="EH168" s="221"/>
      <c r="EI168" s="221"/>
      <c r="EJ168" s="221"/>
      <c r="EK168" s="221"/>
      <c r="EL168" s="221"/>
      <c r="EM168" s="221"/>
      <c r="EN168" s="221"/>
      <c r="EO168" s="221"/>
      <c r="EP168" s="221"/>
      <c r="EQ168" s="221"/>
      <c r="ER168" s="221"/>
      <c r="ES168" s="221"/>
      <c r="ET168" s="221"/>
      <c r="EU168" s="221"/>
      <c r="EV168" s="221"/>
      <c r="EW168" s="221"/>
      <c r="EX168" s="221"/>
      <c r="EY168" s="221"/>
      <c r="EZ168" s="221"/>
      <c r="FA168" s="221"/>
      <c r="FB168" s="221"/>
    </row>
    <row r="169" spans="4:158" hidden="1" x14ac:dyDescent="0.25">
      <c r="D169" s="221"/>
      <c r="E169" s="221"/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21"/>
      <c r="Z169" s="221"/>
      <c r="AA169" s="221"/>
      <c r="AB169" s="221"/>
      <c r="AC169" s="221"/>
      <c r="AD169" s="221"/>
      <c r="AE169" s="221"/>
      <c r="AF169" s="221"/>
      <c r="AG169" s="221"/>
      <c r="AH169" s="221"/>
      <c r="AI169" s="221"/>
      <c r="AJ169" s="221"/>
      <c r="AK169" s="221"/>
      <c r="AL169" s="221"/>
      <c r="AM169" s="221"/>
      <c r="AN169" s="221"/>
      <c r="AO169" s="221"/>
      <c r="AP169" s="221"/>
      <c r="AQ169" s="221"/>
      <c r="AR169" s="221"/>
      <c r="AS169" s="221"/>
      <c r="AT169" s="221"/>
      <c r="AU169" s="221"/>
      <c r="AV169" s="221"/>
      <c r="AW169" s="221"/>
      <c r="AX169" s="221"/>
      <c r="AY169" s="221"/>
      <c r="AZ169" s="221"/>
      <c r="BA169" s="221"/>
      <c r="BB169" s="221"/>
      <c r="BC169" s="221"/>
      <c r="BD169" s="221"/>
      <c r="BE169" s="221"/>
      <c r="BF169" s="221"/>
      <c r="BG169" s="221"/>
      <c r="BH169" s="221"/>
      <c r="BI169" s="221"/>
      <c r="BJ169" s="221"/>
      <c r="BK169" s="221"/>
      <c r="BL169" s="221"/>
      <c r="BM169" s="221"/>
      <c r="BN169" s="221"/>
      <c r="BO169" s="221"/>
      <c r="BP169" s="221"/>
      <c r="BQ169" s="221"/>
      <c r="BR169" s="221"/>
      <c r="BS169" s="221"/>
      <c r="BT169" s="221"/>
      <c r="BU169" s="221"/>
      <c r="BV169" s="221"/>
      <c r="BW169" s="221"/>
      <c r="BX169" s="221"/>
      <c r="BY169" s="221"/>
      <c r="BZ169" s="221"/>
      <c r="CA169" s="221"/>
      <c r="CB169" s="221"/>
      <c r="CC169" s="221"/>
      <c r="CD169" s="221"/>
      <c r="CE169" s="221"/>
      <c r="CF169" s="221"/>
      <c r="CG169" s="221"/>
      <c r="CH169" s="221"/>
      <c r="CI169" s="221"/>
      <c r="CJ169" s="221"/>
      <c r="CK169" s="221"/>
      <c r="CL169" s="221"/>
      <c r="CM169" s="221"/>
      <c r="CN169" s="221"/>
      <c r="CO169" s="221"/>
      <c r="CP169" s="221"/>
      <c r="CQ169" s="221"/>
      <c r="CR169" s="221"/>
      <c r="CS169" s="221"/>
      <c r="CT169" s="221"/>
      <c r="CU169" s="221"/>
      <c r="CV169" s="221"/>
      <c r="CW169" s="221"/>
      <c r="CX169" s="221"/>
      <c r="CY169" s="221"/>
      <c r="CZ169" s="221"/>
      <c r="DA169" s="221"/>
      <c r="DB169" s="221"/>
      <c r="DC169" s="221"/>
      <c r="DD169" s="221"/>
      <c r="DE169" s="221"/>
      <c r="DF169" s="221"/>
      <c r="DG169" s="221"/>
      <c r="DH169" s="221"/>
      <c r="DI169" s="221"/>
      <c r="DJ169" s="221"/>
      <c r="DK169" s="221"/>
      <c r="DL169" s="221"/>
      <c r="DM169" s="221"/>
      <c r="DN169" s="221"/>
      <c r="DO169" s="221"/>
      <c r="DP169" s="221"/>
      <c r="DQ169" s="221"/>
      <c r="DR169" s="221"/>
      <c r="DS169" s="221"/>
      <c r="DT169" s="221"/>
      <c r="DU169" s="221"/>
      <c r="DV169" s="221"/>
      <c r="DW169" s="221"/>
      <c r="DX169" s="221"/>
      <c r="DY169" s="221"/>
      <c r="DZ169" s="221"/>
      <c r="EA169" s="221"/>
      <c r="EB169" s="221"/>
      <c r="EC169" s="221"/>
      <c r="ED169" s="221"/>
      <c r="EE169" s="221"/>
      <c r="EF169" s="221"/>
      <c r="EG169" s="221"/>
      <c r="EH169" s="221"/>
      <c r="EI169" s="221"/>
      <c r="EJ169" s="221"/>
      <c r="EK169" s="221"/>
      <c r="EL169" s="221"/>
      <c r="EM169" s="221"/>
      <c r="EN169" s="221"/>
      <c r="EO169" s="221"/>
      <c r="EP169" s="221"/>
      <c r="EQ169" s="221"/>
      <c r="ER169" s="221"/>
      <c r="ES169" s="221"/>
      <c r="ET169" s="221"/>
      <c r="EU169" s="221"/>
      <c r="EV169" s="221"/>
      <c r="EW169" s="221"/>
      <c r="EX169" s="221"/>
      <c r="EY169" s="221"/>
      <c r="EZ169" s="221"/>
      <c r="FA169" s="221"/>
      <c r="FB169" s="221"/>
    </row>
    <row r="170" spans="4:158" hidden="1" x14ac:dyDescent="0.25">
      <c r="D170" s="221"/>
      <c r="E170" s="221"/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21"/>
      <c r="Z170" s="221"/>
      <c r="AA170" s="221"/>
      <c r="AB170" s="221"/>
      <c r="AC170" s="221"/>
      <c r="AD170" s="221"/>
      <c r="AE170" s="221"/>
      <c r="AF170" s="221"/>
      <c r="AG170" s="221"/>
      <c r="AH170" s="221"/>
      <c r="AI170" s="221"/>
      <c r="AJ170" s="221"/>
      <c r="AK170" s="221"/>
      <c r="AL170" s="221"/>
      <c r="AM170" s="221"/>
      <c r="AN170" s="221"/>
      <c r="AO170" s="221"/>
      <c r="AP170" s="221"/>
      <c r="AQ170" s="221"/>
      <c r="AR170" s="221"/>
      <c r="AS170" s="221"/>
      <c r="AT170" s="221"/>
      <c r="AU170" s="221"/>
      <c r="AV170" s="221"/>
      <c r="AW170" s="221"/>
      <c r="AX170" s="221"/>
      <c r="AY170" s="221"/>
      <c r="AZ170" s="221"/>
      <c r="BA170" s="221"/>
      <c r="BB170" s="221"/>
      <c r="BC170" s="221"/>
      <c r="BD170" s="221"/>
      <c r="BE170" s="221"/>
      <c r="BF170" s="221"/>
      <c r="BG170" s="221"/>
      <c r="BH170" s="221"/>
      <c r="BI170" s="221"/>
      <c r="BJ170" s="221"/>
      <c r="BK170" s="221"/>
      <c r="BL170" s="221"/>
      <c r="BM170" s="221"/>
      <c r="BN170" s="221"/>
      <c r="BO170" s="221"/>
      <c r="BP170" s="221"/>
      <c r="BQ170" s="221"/>
      <c r="BR170" s="221"/>
      <c r="BS170" s="221"/>
      <c r="BT170" s="221"/>
      <c r="BU170" s="221"/>
      <c r="BV170" s="221"/>
      <c r="BW170" s="221"/>
      <c r="BX170" s="221"/>
      <c r="BY170" s="221"/>
      <c r="BZ170" s="221"/>
      <c r="CA170" s="221"/>
      <c r="CB170" s="221"/>
      <c r="CC170" s="221"/>
      <c r="CD170" s="221"/>
      <c r="CE170" s="221"/>
      <c r="CF170" s="221"/>
      <c r="CG170" s="221"/>
      <c r="CH170" s="221"/>
      <c r="CI170" s="221"/>
      <c r="CJ170" s="221"/>
      <c r="CK170" s="221"/>
      <c r="CL170" s="221"/>
      <c r="CM170" s="221"/>
      <c r="CN170" s="221"/>
      <c r="CO170" s="221"/>
      <c r="CP170" s="221"/>
      <c r="CQ170" s="221"/>
      <c r="CR170" s="221"/>
      <c r="CS170" s="221"/>
      <c r="CT170" s="221"/>
      <c r="CU170" s="221"/>
      <c r="CV170" s="221"/>
      <c r="CW170" s="221"/>
      <c r="CX170" s="221"/>
      <c r="CY170" s="221"/>
      <c r="CZ170" s="221"/>
      <c r="DA170" s="221"/>
      <c r="DB170" s="221"/>
      <c r="DC170" s="221"/>
      <c r="DD170" s="221"/>
      <c r="DE170" s="221"/>
      <c r="DF170" s="221"/>
      <c r="DG170" s="221"/>
      <c r="DH170" s="221"/>
      <c r="DI170" s="221"/>
      <c r="DJ170" s="221"/>
      <c r="DK170" s="221"/>
      <c r="DL170" s="221"/>
      <c r="DM170" s="221"/>
      <c r="DN170" s="221"/>
      <c r="DO170" s="221"/>
      <c r="DP170" s="221"/>
      <c r="DQ170" s="221"/>
      <c r="DR170" s="221"/>
      <c r="DS170" s="221"/>
      <c r="DT170" s="221"/>
      <c r="DU170" s="221"/>
      <c r="DV170" s="221"/>
      <c r="DW170" s="221"/>
      <c r="DX170" s="221"/>
      <c r="DY170" s="221"/>
      <c r="DZ170" s="221"/>
      <c r="EA170" s="221"/>
      <c r="EB170" s="221"/>
      <c r="EC170" s="221"/>
      <c r="ED170" s="221"/>
      <c r="EE170" s="221"/>
      <c r="EF170" s="221"/>
      <c r="EG170" s="221"/>
      <c r="EH170" s="221"/>
      <c r="EI170" s="221"/>
      <c r="EJ170" s="221"/>
      <c r="EK170" s="221"/>
      <c r="EL170" s="221"/>
      <c r="EM170" s="221"/>
      <c r="EN170" s="221"/>
      <c r="EO170" s="221"/>
      <c r="EP170" s="221"/>
      <c r="EQ170" s="221"/>
      <c r="ER170" s="221"/>
      <c r="ES170" s="221"/>
      <c r="ET170" s="221"/>
      <c r="EU170" s="221"/>
      <c r="EV170" s="221"/>
      <c r="EW170" s="221"/>
      <c r="EX170" s="221"/>
      <c r="EY170" s="221"/>
      <c r="EZ170" s="221"/>
      <c r="FA170" s="221"/>
      <c r="FB170" s="221"/>
    </row>
    <row r="171" spans="4:158" hidden="1" x14ac:dyDescent="0.25">
      <c r="D171" s="221"/>
      <c r="E171" s="221"/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21"/>
      <c r="Z171" s="221"/>
      <c r="AA171" s="221"/>
      <c r="AB171" s="221"/>
      <c r="AC171" s="221"/>
      <c r="AD171" s="221"/>
      <c r="AE171" s="221"/>
      <c r="AF171" s="221"/>
      <c r="AG171" s="221"/>
      <c r="AH171" s="221"/>
      <c r="AI171" s="221"/>
      <c r="AJ171" s="221"/>
      <c r="AK171" s="221"/>
      <c r="AL171" s="221"/>
      <c r="AM171" s="221"/>
      <c r="AN171" s="221"/>
      <c r="AO171" s="221"/>
      <c r="AP171" s="221"/>
      <c r="AQ171" s="221"/>
      <c r="AR171" s="221"/>
      <c r="AS171" s="221"/>
      <c r="AT171" s="221"/>
      <c r="AU171" s="221"/>
      <c r="AV171" s="221"/>
      <c r="AW171" s="221"/>
      <c r="AX171" s="221"/>
      <c r="AY171" s="221"/>
      <c r="AZ171" s="221"/>
      <c r="BA171" s="221"/>
      <c r="BB171" s="221"/>
      <c r="BC171" s="221"/>
      <c r="BD171" s="221"/>
      <c r="BE171" s="221"/>
      <c r="BF171" s="221"/>
      <c r="BG171" s="221"/>
      <c r="BH171" s="221"/>
      <c r="BI171" s="221"/>
      <c r="BJ171" s="221"/>
      <c r="BK171" s="221"/>
      <c r="BL171" s="221"/>
      <c r="BM171" s="221"/>
      <c r="BN171" s="221"/>
      <c r="BO171" s="221"/>
      <c r="BP171" s="221"/>
      <c r="BQ171" s="221"/>
      <c r="BR171" s="221"/>
      <c r="BS171" s="221"/>
      <c r="BT171" s="221"/>
      <c r="BU171" s="221"/>
      <c r="BV171" s="221"/>
      <c r="BW171" s="221"/>
      <c r="BX171" s="221"/>
      <c r="BY171" s="221"/>
      <c r="BZ171" s="221"/>
      <c r="CA171" s="221"/>
      <c r="CB171" s="221"/>
      <c r="CC171" s="221"/>
      <c r="CD171" s="221"/>
      <c r="CE171" s="221"/>
      <c r="CF171" s="221"/>
      <c r="CG171" s="221"/>
      <c r="CH171" s="221"/>
      <c r="CI171" s="221"/>
      <c r="CJ171" s="221"/>
      <c r="CK171" s="221"/>
      <c r="CL171" s="221"/>
      <c r="CM171" s="221"/>
      <c r="CN171" s="221"/>
      <c r="CO171" s="221"/>
      <c r="CP171" s="221"/>
      <c r="CQ171" s="221"/>
      <c r="CR171" s="221"/>
      <c r="CS171" s="221"/>
      <c r="CT171" s="221"/>
      <c r="CU171" s="221"/>
      <c r="CV171" s="221"/>
      <c r="CW171" s="221"/>
      <c r="CX171" s="221"/>
      <c r="CY171" s="221"/>
      <c r="CZ171" s="221"/>
      <c r="DA171" s="221"/>
      <c r="DB171" s="221"/>
      <c r="DC171" s="221"/>
      <c r="DD171" s="221"/>
      <c r="DE171" s="221"/>
      <c r="DF171" s="221"/>
      <c r="DG171" s="221"/>
      <c r="DH171" s="221"/>
      <c r="DI171" s="221"/>
      <c r="DJ171" s="221"/>
      <c r="DK171" s="221"/>
      <c r="DL171" s="221"/>
      <c r="DM171" s="221"/>
      <c r="DN171" s="221"/>
      <c r="DO171" s="221"/>
      <c r="DP171" s="221"/>
      <c r="DQ171" s="221"/>
      <c r="DR171" s="221"/>
      <c r="DS171" s="221"/>
      <c r="DT171" s="221"/>
      <c r="DU171" s="221"/>
      <c r="DV171" s="221"/>
      <c r="DW171" s="221"/>
      <c r="DX171" s="221"/>
      <c r="DY171" s="221"/>
      <c r="DZ171" s="221"/>
      <c r="EA171" s="221"/>
      <c r="EB171" s="221"/>
      <c r="EC171" s="221"/>
      <c r="ED171" s="221"/>
      <c r="EE171" s="221"/>
      <c r="EF171" s="221"/>
      <c r="EG171" s="221"/>
      <c r="EH171" s="221"/>
      <c r="EI171" s="221"/>
      <c r="EJ171" s="221"/>
      <c r="EK171" s="221"/>
      <c r="EL171" s="221"/>
      <c r="EM171" s="221"/>
      <c r="EN171" s="221"/>
      <c r="EO171" s="221"/>
      <c r="EP171" s="221"/>
      <c r="EQ171" s="221"/>
      <c r="ER171" s="221"/>
      <c r="ES171" s="221"/>
      <c r="ET171" s="221"/>
      <c r="EU171" s="221"/>
      <c r="EV171" s="221"/>
      <c r="EW171" s="221"/>
      <c r="EX171" s="221"/>
      <c r="EY171" s="221"/>
      <c r="EZ171" s="221"/>
      <c r="FA171" s="221"/>
      <c r="FB171" s="221"/>
    </row>
    <row r="172" spans="4:158" hidden="1" x14ac:dyDescent="0.25">
      <c r="D172" s="221"/>
      <c r="E172" s="221"/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21"/>
      <c r="Z172" s="221"/>
      <c r="AA172" s="221"/>
      <c r="AB172" s="221"/>
      <c r="AC172" s="221"/>
      <c r="AD172" s="221"/>
      <c r="AE172" s="221"/>
      <c r="AF172" s="221"/>
      <c r="AG172" s="221"/>
      <c r="AH172" s="221"/>
      <c r="AI172" s="221"/>
      <c r="AJ172" s="221"/>
      <c r="AK172" s="221"/>
      <c r="AL172" s="221"/>
      <c r="AM172" s="221"/>
      <c r="AN172" s="221"/>
      <c r="AO172" s="221"/>
      <c r="AP172" s="221"/>
      <c r="AQ172" s="221"/>
      <c r="AR172" s="221"/>
      <c r="AS172" s="221"/>
      <c r="AT172" s="221"/>
      <c r="AU172" s="221"/>
      <c r="AV172" s="221"/>
      <c r="AW172" s="221"/>
      <c r="AX172" s="221"/>
      <c r="AY172" s="221"/>
      <c r="AZ172" s="221"/>
      <c r="BA172" s="221"/>
      <c r="BB172" s="221"/>
      <c r="BC172" s="221"/>
      <c r="BD172" s="221"/>
      <c r="BE172" s="221"/>
      <c r="BF172" s="221"/>
      <c r="BG172" s="221"/>
      <c r="BH172" s="221"/>
      <c r="BI172" s="221"/>
      <c r="BJ172" s="221"/>
      <c r="BK172" s="221"/>
      <c r="BL172" s="221"/>
      <c r="BM172" s="221"/>
      <c r="BN172" s="221"/>
      <c r="BO172" s="221"/>
      <c r="BP172" s="221"/>
      <c r="BQ172" s="221"/>
      <c r="BR172" s="221"/>
      <c r="BS172" s="221"/>
      <c r="BT172" s="221"/>
      <c r="BU172" s="221"/>
      <c r="BV172" s="221"/>
      <c r="BW172" s="221"/>
      <c r="BX172" s="221"/>
      <c r="BY172" s="221"/>
      <c r="BZ172" s="221"/>
      <c r="CA172" s="221"/>
      <c r="CB172" s="221"/>
      <c r="CC172" s="221"/>
      <c r="CD172" s="221"/>
      <c r="CE172" s="221"/>
      <c r="CF172" s="221"/>
      <c r="CG172" s="221"/>
      <c r="CH172" s="221"/>
      <c r="CI172" s="221"/>
      <c r="CJ172" s="221"/>
      <c r="CK172" s="221"/>
      <c r="CL172" s="221"/>
      <c r="CM172" s="221"/>
      <c r="CN172" s="221"/>
      <c r="CO172" s="221"/>
      <c r="CP172" s="221"/>
      <c r="CQ172" s="221"/>
      <c r="CR172" s="221"/>
      <c r="CS172" s="221"/>
      <c r="CT172" s="221"/>
      <c r="CU172" s="221"/>
      <c r="CV172" s="221"/>
      <c r="CW172" s="221"/>
      <c r="CX172" s="221"/>
      <c r="CY172" s="221"/>
      <c r="CZ172" s="221"/>
      <c r="DA172" s="221"/>
      <c r="DB172" s="221"/>
      <c r="DC172" s="221"/>
      <c r="DD172" s="221"/>
      <c r="DE172" s="221"/>
      <c r="DF172" s="221"/>
      <c r="DG172" s="221"/>
      <c r="DH172" s="221"/>
      <c r="DI172" s="221"/>
      <c r="DJ172" s="221"/>
      <c r="DK172" s="221"/>
      <c r="DL172" s="221"/>
      <c r="DM172" s="221"/>
      <c r="DN172" s="221"/>
      <c r="DO172" s="221"/>
      <c r="DP172" s="221"/>
      <c r="DQ172" s="221"/>
      <c r="DR172" s="221"/>
      <c r="DS172" s="221"/>
      <c r="DT172" s="221"/>
      <c r="DU172" s="221"/>
      <c r="DV172" s="221"/>
      <c r="DW172" s="221"/>
      <c r="DX172" s="221"/>
      <c r="DY172" s="221"/>
      <c r="DZ172" s="221"/>
      <c r="EA172" s="221"/>
      <c r="EB172" s="221"/>
      <c r="EC172" s="221"/>
      <c r="ED172" s="221"/>
      <c r="EE172" s="221"/>
      <c r="EF172" s="221"/>
      <c r="EG172" s="221"/>
      <c r="EH172" s="221"/>
      <c r="EI172" s="221"/>
      <c r="EJ172" s="221"/>
      <c r="EK172" s="221"/>
      <c r="EL172" s="221"/>
      <c r="EM172" s="221"/>
      <c r="EN172" s="221"/>
      <c r="EO172" s="221"/>
      <c r="EP172" s="221"/>
      <c r="EQ172" s="221"/>
      <c r="ER172" s="221"/>
      <c r="ES172" s="221"/>
      <c r="ET172" s="221"/>
      <c r="EU172" s="221"/>
      <c r="EV172" s="221"/>
      <c r="EW172" s="221"/>
      <c r="EX172" s="221"/>
      <c r="EY172" s="221"/>
      <c r="EZ172" s="221"/>
      <c r="FA172" s="221"/>
      <c r="FB172" s="221"/>
    </row>
    <row r="173" spans="4:158" hidden="1" x14ac:dyDescent="0.25">
      <c r="D173" s="221"/>
      <c r="E173" s="221"/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21"/>
      <c r="Z173" s="221"/>
      <c r="AA173" s="221"/>
      <c r="AB173" s="221"/>
      <c r="AC173" s="221"/>
      <c r="AD173" s="221"/>
      <c r="AE173" s="221"/>
      <c r="AF173" s="221"/>
      <c r="AG173" s="221"/>
      <c r="AH173" s="221"/>
      <c r="AI173" s="221"/>
      <c r="AJ173" s="221"/>
      <c r="AK173" s="221"/>
      <c r="AL173" s="221"/>
      <c r="AM173" s="221"/>
      <c r="AN173" s="221"/>
      <c r="AO173" s="221"/>
      <c r="AP173" s="221"/>
      <c r="AQ173" s="221"/>
      <c r="AR173" s="221"/>
      <c r="AS173" s="221"/>
      <c r="AT173" s="221"/>
      <c r="AU173" s="221"/>
      <c r="AV173" s="221"/>
      <c r="AW173" s="221"/>
      <c r="AX173" s="221"/>
      <c r="AY173" s="221"/>
      <c r="AZ173" s="221"/>
      <c r="BA173" s="221"/>
      <c r="BB173" s="221"/>
      <c r="BC173" s="221"/>
      <c r="BD173" s="221"/>
      <c r="BE173" s="221"/>
      <c r="BF173" s="221"/>
      <c r="BG173" s="221"/>
      <c r="BH173" s="221"/>
      <c r="BI173" s="221"/>
      <c r="BJ173" s="221"/>
      <c r="BK173" s="221"/>
      <c r="BL173" s="221"/>
      <c r="BM173" s="221"/>
      <c r="BN173" s="221"/>
      <c r="BO173" s="221"/>
      <c r="BP173" s="221"/>
      <c r="BQ173" s="221"/>
      <c r="BR173" s="221"/>
      <c r="BS173" s="221"/>
      <c r="BT173" s="221"/>
      <c r="BU173" s="221"/>
      <c r="BV173" s="221"/>
      <c r="BW173" s="221"/>
      <c r="BX173" s="221"/>
      <c r="BY173" s="221"/>
      <c r="BZ173" s="221"/>
      <c r="CA173" s="221"/>
      <c r="CB173" s="221"/>
      <c r="CC173" s="221"/>
      <c r="CD173" s="221"/>
      <c r="CE173" s="221"/>
      <c r="CF173" s="221"/>
      <c r="CG173" s="221"/>
      <c r="CH173" s="221"/>
      <c r="CI173" s="221"/>
      <c r="CJ173" s="221"/>
      <c r="CK173" s="221"/>
      <c r="CL173" s="221"/>
      <c r="CM173" s="221"/>
      <c r="CN173" s="221"/>
      <c r="CO173" s="221"/>
      <c r="CP173" s="221"/>
      <c r="CQ173" s="221"/>
      <c r="CR173" s="221"/>
      <c r="CS173" s="221"/>
      <c r="CT173" s="221"/>
      <c r="CU173" s="221"/>
      <c r="CV173" s="221"/>
      <c r="CW173" s="221"/>
      <c r="CX173" s="221"/>
      <c r="CY173" s="221"/>
      <c r="CZ173" s="221"/>
      <c r="DA173" s="221"/>
      <c r="DB173" s="221"/>
      <c r="DC173" s="221"/>
      <c r="DD173" s="221"/>
      <c r="DE173" s="221"/>
      <c r="DF173" s="221"/>
      <c r="DG173" s="221"/>
      <c r="DH173" s="221"/>
      <c r="DI173" s="221"/>
      <c r="DJ173" s="221"/>
      <c r="DK173" s="221"/>
      <c r="DL173" s="221"/>
      <c r="DM173" s="221"/>
      <c r="DN173" s="221"/>
      <c r="DO173" s="221"/>
      <c r="DP173" s="221"/>
      <c r="DQ173" s="221"/>
      <c r="DR173" s="221"/>
      <c r="DS173" s="221"/>
      <c r="DT173" s="221"/>
      <c r="DU173" s="221"/>
      <c r="DV173" s="221"/>
      <c r="DW173" s="221"/>
      <c r="DX173" s="221"/>
      <c r="DY173" s="221"/>
      <c r="DZ173" s="221"/>
      <c r="EA173" s="221"/>
      <c r="EB173" s="221"/>
      <c r="EC173" s="221"/>
      <c r="ED173" s="221"/>
      <c r="EE173" s="221"/>
      <c r="EF173" s="221"/>
      <c r="EG173" s="221"/>
      <c r="EH173" s="221"/>
      <c r="EI173" s="221"/>
      <c r="EJ173" s="221"/>
      <c r="EK173" s="221"/>
      <c r="EL173" s="221"/>
      <c r="EM173" s="221"/>
      <c r="EN173" s="221"/>
      <c r="EO173" s="221"/>
      <c r="EP173" s="221"/>
      <c r="EQ173" s="221"/>
      <c r="ER173" s="221"/>
      <c r="ES173" s="221"/>
      <c r="ET173" s="221"/>
      <c r="EU173" s="221"/>
      <c r="EV173" s="221"/>
      <c r="EW173" s="221"/>
      <c r="EX173" s="221"/>
      <c r="EY173" s="221"/>
      <c r="EZ173" s="221"/>
      <c r="FA173" s="221"/>
      <c r="FB173" s="221"/>
    </row>
    <row r="174" spans="4:158" hidden="1" x14ac:dyDescent="0.25">
      <c r="D174" s="221"/>
      <c r="E174" s="221"/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21"/>
      <c r="Z174" s="221"/>
      <c r="AA174" s="221"/>
      <c r="AB174" s="221"/>
      <c r="AC174" s="221"/>
      <c r="AD174" s="221"/>
      <c r="AE174" s="221"/>
      <c r="AF174" s="221"/>
      <c r="AG174" s="221"/>
      <c r="AH174" s="221"/>
      <c r="AI174" s="221"/>
      <c r="AJ174" s="221"/>
      <c r="AK174" s="221"/>
      <c r="AL174" s="221"/>
      <c r="AM174" s="221"/>
      <c r="AN174" s="221"/>
      <c r="AO174" s="221"/>
      <c r="AP174" s="221"/>
      <c r="AQ174" s="221"/>
      <c r="AR174" s="221"/>
      <c r="AS174" s="221"/>
      <c r="AT174" s="221"/>
      <c r="AU174" s="221"/>
      <c r="AV174" s="221"/>
      <c r="AW174" s="221"/>
      <c r="AX174" s="221"/>
      <c r="AY174" s="221"/>
      <c r="AZ174" s="221"/>
      <c r="BA174" s="221"/>
      <c r="BB174" s="221"/>
      <c r="BC174" s="221"/>
      <c r="BD174" s="221"/>
      <c r="BE174" s="221"/>
      <c r="BF174" s="221"/>
      <c r="BG174" s="221"/>
      <c r="BH174" s="221"/>
      <c r="BI174" s="221"/>
      <c r="BJ174" s="221"/>
      <c r="BK174" s="221"/>
      <c r="BL174" s="221"/>
      <c r="BM174" s="221"/>
      <c r="BN174" s="221"/>
      <c r="BO174" s="221"/>
      <c r="BP174" s="221"/>
      <c r="BQ174" s="221"/>
      <c r="BR174" s="221"/>
      <c r="BS174" s="221"/>
      <c r="BT174" s="221"/>
      <c r="BU174" s="221"/>
      <c r="BV174" s="221"/>
      <c r="BW174" s="221"/>
      <c r="BX174" s="221"/>
      <c r="BY174" s="221"/>
      <c r="BZ174" s="221"/>
      <c r="CA174" s="221"/>
      <c r="CB174" s="221"/>
      <c r="CC174" s="221"/>
      <c r="CD174" s="221"/>
      <c r="CE174" s="221"/>
      <c r="CF174" s="221"/>
      <c r="CG174" s="221"/>
      <c r="CH174" s="221"/>
      <c r="CI174" s="221"/>
      <c r="CJ174" s="221"/>
      <c r="CK174" s="221"/>
      <c r="CL174" s="221"/>
      <c r="CM174" s="221"/>
      <c r="CN174" s="221"/>
      <c r="CO174" s="221"/>
      <c r="CP174" s="221"/>
      <c r="CQ174" s="221"/>
      <c r="CR174" s="221"/>
      <c r="CS174" s="221"/>
      <c r="CT174" s="221"/>
      <c r="CU174" s="221"/>
      <c r="CV174" s="221"/>
      <c r="CW174" s="221"/>
      <c r="CX174" s="221"/>
      <c r="CY174" s="221"/>
      <c r="CZ174" s="221"/>
      <c r="DA174" s="221"/>
      <c r="DB174" s="221"/>
      <c r="DC174" s="221"/>
      <c r="DD174" s="221"/>
      <c r="DE174" s="221"/>
      <c r="DF174" s="221"/>
      <c r="DG174" s="221"/>
      <c r="DH174" s="221"/>
      <c r="DI174" s="221"/>
      <c r="DJ174" s="221"/>
      <c r="DK174" s="221"/>
      <c r="DL174" s="221"/>
      <c r="DM174" s="221"/>
      <c r="DN174" s="221"/>
      <c r="DO174" s="221"/>
      <c r="DP174" s="221"/>
      <c r="DQ174" s="221"/>
      <c r="DR174" s="221"/>
      <c r="DS174" s="221"/>
      <c r="DT174" s="221"/>
      <c r="DU174" s="221"/>
      <c r="DV174" s="221"/>
      <c r="DW174" s="221"/>
      <c r="DX174" s="221"/>
      <c r="DY174" s="221"/>
      <c r="DZ174" s="221"/>
      <c r="EA174" s="221"/>
      <c r="EB174" s="221"/>
      <c r="EC174" s="221"/>
      <c r="ED174" s="221"/>
      <c r="EE174" s="221"/>
      <c r="EF174" s="221"/>
      <c r="EG174" s="221"/>
      <c r="EH174" s="221"/>
      <c r="EI174" s="221"/>
      <c r="EJ174" s="221"/>
      <c r="EK174" s="221"/>
      <c r="EL174" s="221"/>
      <c r="EM174" s="221"/>
      <c r="EN174" s="221"/>
      <c r="EO174" s="221"/>
      <c r="EP174" s="221"/>
      <c r="EQ174" s="221"/>
      <c r="ER174" s="221"/>
      <c r="ES174" s="221"/>
      <c r="ET174" s="221"/>
      <c r="EU174" s="221"/>
      <c r="EV174" s="221"/>
      <c r="EW174" s="221"/>
      <c r="EX174" s="221"/>
      <c r="EY174" s="221"/>
      <c r="EZ174" s="221"/>
      <c r="FA174" s="221"/>
      <c r="FB174" s="221"/>
    </row>
    <row r="175" spans="4:158" hidden="1" x14ac:dyDescent="0.25">
      <c r="D175" s="221"/>
      <c r="E175" s="221"/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21"/>
      <c r="Z175" s="221"/>
      <c r="AA175" s="221"/>
      <c r="AB175" s="221"/>
      <c r="AC175" s="221"/>
      <c r="AD175" s="221"/>
      <c r="AE175" s="221"/>
      <c r="AF175" s="221"/>
      <c r="AG175" s="221"/>
      <c r="AH175" s="221"/>
      <c r="AI175" s="221"/>
      <c r="AJ175" s="221"/>
      <c r="AK175" s="221"/>
      <c r="AL175" s="221"/>
      <c r="AM175" s="221"/>
      <c r="AN175" s="221"/>
      <c r="AO175" s="221"/>
      <c r="AP175" s="221"/>
      <c r="AQ175" s="221"/>
      <c r="AR175" s="221"/>
      <c r="AS175" s="221"/>
      <c r="AT175" s="221"/>
      <c r="AU175" s="221"/>
      <c r="AV175" s="221"/>
      <c r="AW175" s="221"/>
      <c r="AX175" s="221"/>
      <c r="AY175" s="221"/>
      <c r="AZ175" s="221"/>
      <c r="BA175" s="221"/>
      <c r="BB175" s="221"/>
      <c r="BC175" s="221"/>
      <c r="BD175" s="221"/>
      <c r="BE175" s="221"/>
      <c r="BF175" s="221"/>
      <c r="BG175" s="221"/>
      <c r="BH175" s="221"/>
      <c r="BI175" s="221"/>
      <c r="BJ175" s="221"/>
      <c r="BK175" s="221"/>
      <c r="BL175" s="221"/>
      <c r="BM175" s="221"/>
      <c r="BN175" s="221"/>
      <c r="BO175" s="221"/>
      <c r="BP175" s="221"/>
      <c r="BQ175" s="221"/>
      <c r="BR175" s="221"/>
      <c r="BS175" s="221"/>
      <c r="BT175" s="221"/>
      <c r="BU175" s="221"/>
      <c r="BV175" s="221"/>
      <c r="BW175" s="221"/>
      <c r="BX175" s="221"/>
      <c r="BY175" s="221"/>
      <c r="BZ175" s="221"/>
      <c r="CA175" s="221"/>
      <c r="CB175" s="221"/>
      <c r="CC175" s="221"/>
      <c r="CD175" s="221"/>
      <c r="CE175" s="221"/>
      <c r="CF175" s="221"/>
      <c r="CG175" s="221"/>
      <c r="CH175" s="221"/>
      <c r="CI175" s="221"/>
      <c r="CJ175" s="221"/>
      <c r="CK175" s="221"/>
      <c r="CL175" s="221"/>
      <c r="CM175" s="221"/>
      <c r="CN175" s="221"/>
      <c r="CO175" s="221"/>
      <c r="CP175" s="221"/>
      <c r="CQ175" s="221"/>
      <c r="CR175" s="221"/>
      <c r="CS175" s="221"/>
      <c r="CT175" s="221"/>
      <c r="CU175" s="221"/>
      <c r="CV175" s="221"/>
      <c r="CW175" s="221"/>
      <c r="CX175" s="221"/>
      <c r="CY175" s="221"/>
      <c r="CZ175" s="221"/>
      <c r="DA175" s="221"/>
      <c r="DB175" s="221"/>
      <c r="DC175" s="221"/>
      <c r="DD175" s="221"/>
      <c r="DE175" s="221"/>
      <c r="DF175" s="221"/>
      <c r="DG175" s="221"/>
      <c r="DH175" s="221"/>
      <c r="DI175" s="221"/>
      <c r="DJ175" s="221"/>
      <c r="DK175" s="221"/>
      <c r="DL175" s="221"/>
      <c r="DM175" s="221"/>
      <c r="DN175" s="221"/>
      <c r="DO175" s="221"/>
      <c r="DP175" s="221"/>
      <c r="DQ175" s="221"/>
      <c r="DR175" s="221"/>
      <c r="DS175" s="221"/>
      <c r="DT175" s="221"/>
      <c r="DU175" s="221"/>
      <c r="DV175" s="221"/>
      <c r="DW175" s="221"/>
      <c r="DX175" s="221"/>
      <c r="DY175" s="221"/>
      <c r="DZ175" s="221"/>
      <c r="EA175" s="221"/>
      <c r="EB175" s="221"/>
      <c r="EC175" s="221"/>
      <c r="ED175" s="221"/>
      <c r="EE175" s="221"/>
      <c r="EF175" s="221"/>
      <c r="EG175" s="221"/>
      <c r="EH175" s="221"/>
      <c r="EI175" s="221"/>
      <c r="EJ175" s="221"/>
      <c r="EK175" s="221"/>
      <c r="EL175" s="221"/>
      <c r="EM175" s="221"/>
      <c r="EN175" s="221"/>
      <c r="EO175" s="221"/>
      <c r="EP175" s="221"/>
      <c r="EQ175" s="221"/>
      <c r="ER175" s="221"/>
      <c r="ES175" s="221"/>
      <c r="ET175" s="221"/>
      <c r="EU175" s="221"/>
      <c r="EV175" s="221"/>
      <c r="EW175" s="221"/>
      <c r="EX175" s="221"/>
      <c r="EY175" s="221"/>
      <c r="EZ175" s="221"/>
      <c r="FA175" s="221"/>
      <c r="FB175" s="221"/>
    </row>
    <row r="176" spans="4:158" hidden="1" x14ac:dyDescent="0.25">
      <c r="D176" s="221"/>
      <c r="E176" s="221"/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21"/>
      <c r="Z176" s="221"/>
      <c r="AA176" s="221"/>
      <c r="AB176" s="221"/>
      <c r="AC176" s="221"/>
      <c r="AD176" s="221"/>
      <c r="AE176" s="221"/>
      <c r="AF176" s="221"/>
      <c r="AG176" s="221"/>
      <c r="AH176" s="221"/>
      <c r="AI176" s="221"/>
      <c r="AJ176" s="221"/>
      <c r="AK176" s="221"/>
      <c r="AL176" s="221"/>
      <c r="AM176" s="221"/>
      <c r="AN176" s="221"/>
      <c r="AO176" s="221"/>
      <c r="AP176" s="221"/>
      <c r="AQ176" s="221"/>
      <c r="AR176" s="221"/>
      <c r="AS176" s="221"/>
      <c r="AT176" s="221"/>
      <c r="AU176" s="221"/>
      <c r="AV176" s="221"/>
      <c r="AW176" s="221"/>
      <c r="AX176" s="221"/>
      <c r="AY176" s="221"/>
      <c r="AZ176" s="221"/>
      <c r="BA176" s="221"/>
      <c r="BB176" s="221"/>
      <c r="BC176" s="221"/>
      <c r="BD176" s="221"/>
      <c r="BE176" s="221"/>
      <c r="BF176" s="221"/>
      <c r="BG176" s="221"/>
      <c r="BH176" s="221"/>
      <c r="BI176" s="221"/>
      <c r="BJ176" s="221"/>
      <c r="BK176" s="221"/>
      <c r="BL176" s="221"/>
      <c r="BM176" s="221"/>
      <c r="BN176" s="221"/>
      <c r="BO176" s="221"/>
      <c r="BP176" s="221"/>
      <c r="BQ176" s="221"/>
      <c r="BR176" s="221"/>
      <c r="BS176" s="221"/>
      <c r="BT176" s="221"/>
      <c r="BU176" s="221"/>
      <c r="BV176" s="221"/>
      <c r="BW176" s="221"/>
      <c r="BX176" s="221"/>
      <c r="BY176" s="221"/>
      <c r="BZ176" s="221"/>
      <c r="CA176" s="221"/>
      <c r="CB176" s="221"/>
      <c r="CC176" s="221"/>
      <c r="CD176" s="221"/>
      <c r="CE176" s="221"/>
      <c r="CF176" s="221"/>
      <c r="CG176" s="221"/>
      <c r="CH176" s="221"/>
      <c r="CI176" s="221"/>
      <c r="CJ176" s="221"/>
      <c r="CK176" s="221"/>
      <c r="CL176" s="221"/>
      <c r="CM176" s="221"/>
      <c r="CN176" s="221"/>
      <c r="CO176" s="221"/>
      <c r="CP176" s="221"/>
      <c r="CQ176" s="221"/>
      <c r="CR176" s="221"/>
      <c r="CS176" s="221"/>
      <c r="CT176" s="221"/>
      <c r="CU176" s="221"/>
      <c r="CV176" s="221"/>
      <c r="CW176" s="221"/>
      <c r="CX176" s="221"/>
      <c r="CY176" s="221"/>
      <c r="CZ176" s="221"/>
      <c r="DA176" s="221"/>
      <c r="DB176" s="221"/>
      <c r="DC176" s="221"/>
      <c r="DD176" s="221"/>
      <c r="DE176" s="221"/>
      <c r="DF176" s="221"/>
      <c r="DG176" s="221"/>
      <c r="DH176" s="221"/>
      <c r="DI176" s="221"/>
      <c r="DJ176" s="221"/>
      <c r="DK176" s="221"/>
      <c r="DL176" s="221"/>
      <c r="DM176" s="221"/>
      <c r="DN176" s="221"/>
      <c r="DO176" s="221"/>
      <c r="DP176" s="221"/>
      <c r="DQ176" s="221"/>
      <c r="DR176" s="221"/>
      <c r="DS176" s="221"/>
      <c r="DT176" s="221"/>
      <c r="DU176" s="221"/>
      <c r="DV176" s="221"/>
      <c r="DW176" s="221"/>
      <c r="DX176" s="221"/>
      <c r="DY176" s="221"/>
      <c r="DZ176" s="221"/>
      <c r="EA176" s="221"/>
      <c r="EB176" s="221"/>
      <c r="EC176" s="221"/>
      <c r="ED176" s="221"/>
      <c r="EE176" s="221"/>
      <c r="EF176" s="221"/>
      <c r="EG176" s="221"/>
      <c r="EH176" s="221"/>
      <c r="EI176" s="221"/>
      <c r="EJ176" s="221"/>
      <c r="EK176" s="221"/>
      <c r="EL176" s="221"/>
      <c r="EM176" s="221"/>
      <c r="EN176" s="221"/>
      <c r="EO176" s="221"/>
      <c r="EP176" s="221"/>
      <c r="EQ176" s="221"/>
      <c r="ER176" s="221"/>
      <c r="ES176" s="221"/>
      <c r="ET176" s="221"/>
      <c r="EU176" s="221"/>
      <c r="EV176" s="221"/>
      <c r="EW176" s="221"/>
      <c r="EX176" s="221"/>
      <c r="EY176" s="221"/>
      <c r="EZ176" s="221"/>
      <c r="FA176" s="221"/>
      <c r="FB176" s="221"/>
    </row>
    <row r="177" spans="4:158" hidden="1" x14ac:dyDescent="0.25">
      <c r="D177" s="221"/>
      <c r="E177" s="221"/>
      <c r="F177" s="221"/>
      <c r="G177" s="221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21"/>
      <c r="Z177" s="221"/>
      <c r="AA177" s="221"/>
      <c r="AB177" s="221"/>
      <c r="AC177" s="221"/>
      <c r="AD177" s="221"/>
      <c r="AE177" s="221"/>
      <c r="AF177" s="221"/>
      <c r="AG177" s="221"/>
      <c r="AH177" s="221"/>
      <c r="AI177" s="221"/>
      <c r="AJ177" s="221"/>
      <c r="AK177" s="221"/>
      <c r="AL177" s="221"/>
      <c r="AM177" s="221"/>
      <c r="AN177" s="221"/>
      <c r="AO177" s="221"/>
      <c r="AP177" s="221"/>
      <c r="AQ177" s="221"/>
      <c r="AR177" s="221"/>
      <c r="AS177" s="221"/>
      <c r="AT177" s="221"/>
      <c r="AU177" s="221"/>
      <c r="AV177" s="221"/>
      <c r="AW177" s="221"/>
      <c r="AX177" s="221"/>
      <c r="AY177" s="221"/>
      <c r="AZ177" s="221"/>
      <c r="BA177" s="221"/>
      <c r="BB177" s="221"/>
      <c r="BC177" s="221"/>
      <c r="BD177" s="221"/>
      <c r="BE177" s="221"/>
      <c r="BF177" s="221"/>
      <c r="BG177" s="221"/>
      <c r="BH177" s="221"/>
      <c r="BI177" s="221"/>
      <c r="BJ177" s="221"/>
      <c r="BK177" s="221"/>
      <c r="BL177" s="221"/>
      <c r="BM177" s="221"/>
      <c r="BN177" s="221"/>
      <c r="BO177" s="221"/>
      <c r="BP177" s="221"/>
      <c r="BQ177" s="221"/>
      <c r="BR177" s="221"/>
      <c r="BS177" s="221"/>
      <c r="BT177" s="221"/>
      <c r="BU177" s="221"/>
      <c r="BV177" s="221"/>
      <c r="BW177" s="221"/>
      <c r="BX177" s="221"/>
      <c r="BY177" s="221"/>
      <c r="BZ177" s="221"/>
      <c r="CA177" s="221"/>
      <c r="CB177" s="221"/>
      <c r="CC177" s="221"/>
      <c r="CD177" s="221"/>
      <c r="CE177" s="221"/>
      <c r="CF177" s="221"/>
      <c r="CG177" s="221"/>
      <c r="CH177" s="221"/>
      <c r="CI177" s="221"/>
      <c r="CJ177" s="221"/>
      <c r="CK177" s="221"/>
      <c r="CL177" s="221"/>
      <c r="CM177" s="221"/>
      <c r="CN177" s="221"/>
      <c r="CO177" s="221"/>
      <c r="CP177" s="221"/>
      <c r="CQ177" s="221"/>
      <c r="CR177" s="221"/>
      <c r="CS177" s="221"/>
      <c r="CT177" s="221"/>
      <c r="CU177" s="221"/>
      <c r="CV177" s="221"/>
      <c r="CW177" s="221"/>
      <c r="CX177" s="221"/>
      <c r="CY177" s="221"/>
      <c r="CZ177" s="221"/>
      <c r="DA177" s="221"/>
      <c r="DB177" s="221"/>
      <c r="DC177" s="221"/>
      <c r="DD177" s="221"/>
      <c r="DE177" s="221"/>
      <c r="DF177" s="221"/>
      <c r="DG177" s="221"/>
      <c r="DH177" s="221"/>
      <c r="DI177" s="221"/>
      <c r="DJ177" s="221"/>
      <c r="DK177" s="221"/>
      <c r="DL177" s="221"/>
      <c r="DM177" s="221"/>
      <c r="DN177" s="221"/>
      <c r="DO177" s="221"/>
      <c r="DP177" s="221"/>
      <c r="DQ177" s="221"/>
      <c r="DR177" s="221"/>
      <c r="DS177" s="221"/>
      <c r="DT177" s="221"/>
      <c r="DU177" s="221"/>
      <c r="DV177" s="221"/>
      <c r="DW177" s="221"/>
      <c r="DX177" s="221"/>
      <c r="DY177" s="221"/>
      <c r="DZ177" s="221"/>
      <c r="EA177" s="221"/>
      <c r="EB177" s="221"/>
      <c r="EC177" s="221"/>
      <c r="ED177" s="221"/>
      <c r="EE177" s="221"/>
      <c r="EF177" s="221"/>
      <c r="EG177" s="221"/>
      <c r="EH177" s="221"/>
      <c r="EI177" s="221"/>
      <c r="EJ177" s="221"/>
      <c r="EK177" s="221"/>
      <c r="EL177" s="221"/>
      <c r="EM177" s="221"/>
      <c r="EN177" s="221"/>
      <c r="EO177" s="221"/>
      <c r="EP177" s="221"/>
      <c r="EQ177" s="221"/>
      <c r="ER177" s="221"/>
      <c r="ES177" s="221"/>
      <c r="ET177" s="221"/>
      <c r="EU177" s="221"/>
      <c r="EV177" s="221"/>
      <c r="EW177" s="221"/>
      <c r="EX177" s="221"/>
      <c r="EY177" s="221"/>
      <c r="EZ177" s="221"/>
      <c r="FA177" s="221"/>
      <c r="FB177" s="221"/>
    </row>
    <row r="178" spans="4:158" hidden="1" x14ac:dyDescent="0.25">
      <c r="D178" s="221"/>
      <c r="E178" s="221"/>
      <c r="F178" s="221"/>
      <c r="G178" s="221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21"/>
      <c r="Z178" s="221"/>
      <c r="AA178" s="221"/>
      <c r="AB178" s="221"/>
      <c r="AC178" s="221"/>
      <c r="AD178" s="221"/>
      <c r="AE178" s="221"/>
      <c r="AF178" s="221"/>
      <c r="AG178" s="221"/>
      <c r="AH178" s="221"/>
      <c r="AI178" s="221"/>
      <c r="AJ178" s="221"/>
      <c r="AK178" s="221"/>
      <c r="AL178" s="221"/>
      <c r="AM178" s="221"/>
      <c r="AN178" s="221"/>
      <c r="AO178" s="221"/>
      <c r="AP178" s="221"/>
      <c r="AQ178" s="221"/>
      <c r="AR178" s="221"/>
      <c r="AS178" s="221"/>
      <c r="AT178" s="221"/>
      <c r="AU178" s="221"/>
      <c r="AV178" s="221"/>
      <c r="AW178" s="221"/>
      <c r="AX178" s="221"/>
      <c r="AY178" s="221"/>
      <c r="AZ178" s="221"/>
      <c r="BA178" s="221"/>
      <c r="BB178" s="221"/>
      <c r="BC178" s="221"/>
      <c r="BD178" s="221"/>
      <c r="BE178" s="221"/>
      <c r="BF178" s="221"/>
      <c r="BG178" s="221"/>
      <c r="BH178" s="221"/>
      <c r="BI178" s="221"/>
      <c r="BJ178" s="221"/>
      <c r="BK178" s="221"/>
      <c r="BL178" s="221"/>
      <c r="BM178" s="221"/>
      <c r="BN178" s="221"/>
      <c r="BO178" s="221"/>
      <c r="BP178" s="221"/>
      <c r="BQ178" s="221"/>
      <c r="BR178" s="221"/>
      <c r="BS178" s="221"/>
      <c r="BT178" s="221"/>
      <c r="BU178" s="221"/>
      <c r="BV178" s="221"/>
      <c r="BW178" s="221"/>
      <c r="BX178" s="221"/>
      <c r="BY178" s="221"/>
      <c r="BZ178" s="221"/>
      <c r="CA178" s="221"/>
      <c r="CB178" s="221"/>
      <c r="CC178" s="221"/>
      <c r="CD178" s="221"/>
      <c r="CE178" s="221"/>
      <c r="CF178" s="221"/>
      <c r="CG178" s="221"/>
      <c r="CH178" s="221"/>
      <c r="CI178" s="221"/>
      <c r="CJ178" s="221"/>
      <c r="CK178" s="221"/>
      <c r="CL178" s="221"/>
      <c r="CM178" s="221"/>
      <c r="CN178" s="221"/>
      <c r="CO178" s="221"/>
      <c r="CP178" s="221"/>
      <c r="CQ178" s="221"/>
      <c r="CR178" s="221"/>
      <c r="CS178" s="221"/>
      <c r="CT178" s="221"/>
      <c r="CU178" s="221"/>
      <c r="CV178" s="221"/>
      <c r="CW178" s="221"/>
      <c r="CX178" s="221"/>
      <c r="CY178" s="221"/>
      <c r="CZ178" s="221"/>
      <c r="DA178" s="221"/>
      <c r="DB178" s="221"/>
      <c r="DC178" s="221"/>
      <c r="DD178" s="221"/>
      <c r="DE178" s="221"/>
      <c r="DF178" s="221"/>
      <c r="DG178" s="221"/>
      <c r="DH178" s="221"/>
      <c r="DI178" s="221"/>
      <c r="DJ178" s="221"/>
      <c r="DK178" s="221"/>
      <c r="DL178" s="221"/>
      <c r="DM178" s="221"/>
      <c r="DN178" s="221"/>
      <c r="DO178" s="221"/>
      <c r="DP178" s="221"/>
      <c r="DQ178" s="221"/>
      <c r="DR178" s="221"/>
      <c r="DS178" s="221"/>
      <c r="DT178" s="221"/>
      <c r="DU178" s="221"/>
      <c r="DV178" s="221"/>
      <c r="DW178" s="221"/>
      <c r="DX178" s="221"/>
      <c r="DY178" s="221"/>
      <c r="DZ178" s="221"/>
      <c r="EA178" s="221"/>
      <c r="EB178" s="221"/>
      <c r="EC178" s="221"/>
      <c r="ED178" s="221"/>
      <c r="EE178" s="221"/>
      <c r="EF178" s="221"/>
      <c r="EG178" s="221"/>
      <c r="EH178" s="221"/>
      <c r="EI178" s="221"/>
      <c r="EJ178" s="221"/>
      <c r="EK178" s="221"/>
      <c r="EL178" s="221"/>
      <c r="EM178" s="221"/>
      <c r="EN178" s="221"/>
      <c r="EO178" s="221"/>
      <c r="EP178" s="221"/>
      <c r="EQ178" s="221"/>
      <c r="ER178" s="221"/>
      <c r="ES178" s="221"/>
      <c r="ET178" s="221"/>
      <c r="EU178" s="221"/>
      <c r="EV178" s="221"/>
      <c r="EW178" s="221"/>
      <c r="EX178" s="221"/>
      <c r="EY178" s="221"/>
      <c r="EZ178" s="221"/>
      <c r="FA178" s="221"/>
      <c r="FB178" s="221"/>
    </row>
    <row r="179" spans="4:158" hidden="1" x14ac:dyDescent="0.25">
      <c r="D179" s="221"/>
      <c r="E179" s="221"/>
      <c r="F179" s="221"/>
      <c r="G179" s="221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21"/>
      <c r="Z179" s="221"/>
      <c r="AA179" s="221"/>
      <c r="AB179" s="221"/>
      <c r="AC179" s="221"/>
      <c r="AD179" s="221"/>
      <c r="AE179" s="221"/>
      <c r="AF179" s="221"/>
      <c r="AG179" s="221"/>
      <c r="AH179" s="221"/>
      <c r="AI179" s="221"/>
      <c r="AJ179" s="221"/>
      <c r="AK179" s="221"/>
      <c r="AL179" s="221"/>
      <c r="AM179" s="221"/>
      <c r="AN179" s="221"/>
      <c r="AO179" s="221"/>
      <c r="AP179" s="221"/>
      <c r="AQ179" s="221"/>
      <c r="AR179" s="221"/>
      <c r="AS179" s="221"/>
      <c r="AT179" s="221"/>
      <c r="AU179" s="221"/>
      <c r="AV179" s="221"/>
      <c r="AW179" s="221"/>
      <c r="AX179" s="221"/>
      <c r="AY179" s="221"/>
      <c r="AZ179" s="221"/>
      <c r="BA179" s="221"/>
      <c r="BB179" s="221"/>
      <c r="BC179" s="221"/>
      <c r="BD179" s="221"/>
      <c r="BE179" s="221"/>
      <c r="BF179" s="221"/>
      <c r="BG179" s="221"/>
      <c r="BH179" s="221"/>
      <c r="BI179" s="221"/>
      <c r="BJ179" s="221"/>
      <c r="BK179" s="221"/>
      <c r="BL179" s="221"/>
      <c r="BM179" s="221"/>
      <c r="BN179" s="221"/>
      <c r="BO179" s="221"/>
      <c r="BP179" s="221"/>
      <c r="BQ179" s="221"/>
      <c r="BR179" s="221"/>
      <c r="BS179" s="221"/>
      <c r="BT179" s="221"/>
      <c r="BU179" s="221"/>
      <c r="BV179" s="221"/>
      <c r="BW179" s="221"/>
      <c r="BX179" s="221"/>
      <c r="BY179" s="221"/>
      <c r="BZ179" s="221"/>
      <c r="CA179" s="221"/>
      <c r="CB179" s="221"/>
      <c r="CC179" s="221"/>
      <c r="CD179" s="221"/>
      <c r="CE179" s="221"/>
      <c r="CF179" s="221"/>
      <c r="CG179" s="221"/>
      <c r="CH179" s="221"/>
      <c r="CI179" s="221"/>
      <c r="CJ179" s="221"/>
      <c r="CK179" s="221"/>
      <c r="CL179" s="221"/>
      <c r="CM179" s="221"/>
      <c r="CN179" s="221"/>
      <c r="CO179" s="221"/>
      <c r="CP179" s="221"/>
      <c r="CQ179" s="221"/>
      <c r="CR179" s="221"/>
      <c r="CS179" s="221"/>
      <c r="CT179" s="221"/>
      <c r="CU179" s="221"/>
      <c r="CV179" s="221"/>
      <c r="CW179" s="221"/>
      <c r="CX179" s="221"/>
      <c r="CY179" s="221"/>
      <c r="CZ179" s="221"/>
      <c r="DA179" s="221"/>
      <c r="DB179" s="221"/>
      <c r="DC179" s="221"/>
      <c r="DD179" s="221"/>
      <c r="DE179" s="221"/>
      <c r="DF179" s="221"/>
      <c r="DG179" s="221"/>
      <c r="DH179" s="221"/>
      <c r="DI179" s="221"/>
      <c r="DJ179" s="221"/>
      <c r="DK179" s="221"/>
      <c r="DL179" s="221"/>
      <c r="DM179" s="221"/>
      <c r="DN179" s="221"/>
      <c r="DO179" s="221"/>
      <c r="DP179" s="221"/>
      <c r="DQ179" s="221"/>
      <c r="DR179" s="221"/>
      <c r="DS179" s="221"/>
      <c r="DT179" s="221"/>
      <c r="DU179" s="221"/>
      <c r="DV179" s="221"/>
      <c r="DW179" s="221"/>
      <c r="DX179" s="221"/>
      <c r="DY179" s="221"/>
      <c r="DZ179" s="221"/>
      <c r="EA179" s="221"/>
      <c r="EB179" s="221"/>
      <c r="EC179" s="221"/>
      <c r="ED179" s="221"/>
      <c r="EE179" s="221"/>
      <c r="EF179" s="221"/>
      <c r="EG179" s="221"/>
      <c r="EH179" s="221"/>
      <c r="EI179" s="221"/>
      <c r="EJ179" s="221"/>
      <c r="EK179" s="221"/>
      <c r="EL179" s="221"/>
      <c r="EM179" s="221"/>
      <c r="EN179" s="221"/>
      <c r="EO179" s="221"/>
      <c r="EP179" s="221"/>
      <c r="EQ179" s="221"/>
      <c r="ER179" s="221"/>
      <c r="ES179" s="221"/>
      <c r="ET179" s="221"/>
      <c r="EU179" s="221"/>
      <c r="EV179" s="221"/>
      <c r="EW179" s="221"/>
      <c r="EX179" s="221"/>
      <c r="EY179" s="221"/>
      <c r="EZ179" s="221"/>
      <c r="FA179" s="221"/>
      <c r="FB179" s="221"/>
    </row>
  </sheetData>
  <mergeCells count="6">
    <mergeCell ref="A2:F3"/>
    <mergeCell ref="B4:B6"/>
    <mergeCell ref="D4:D6"/>
    <mergeCell ref="E4:E6"/>
    <mergeCell ref="C4:C6"/>
    <mergeCell ref="F4:F6"/>
  </mergeCells>
  <pageMargins left="0.78740157480314965" right="0" top="0.23622047244094491" bottom="0.23622047244094491" header="0" footer="0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Хабаровск-1</vt:lpstr>
      <vt:lpstr>Хабаровск-2</vt:lpstr>
      <vt:lpstr>Комсомольск</vt:lpstr>
      <vt:lpstr>Ванино</vt:lpstr>
      <vt:lpstr>Ванино!Заголовки_для_печати</vt:lpstr>
      <vt:lpstr>Комсомольск!Заголовки_для_печати</vt:lpstr>
      <vt:lpstr>'Хабаровск-1'!Заголовки_для_печати</vt:lpstr>
      <vt:lpstr>'Хабаровск-2'!Заголовки_для_печати</vt:lpstr>
      <vt:lpstr>Ванино!Область_печати</vt:lpstr>
      <vt:lpstr>Комсомольск!Область_печати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2018-12-22T04:22:17Z</cp:lastPrinted>
  <dcterms:created xsi:type="dcterms:W3CDTF">2011-12-09T04:00:35Z</dcterms:created>
  <dcterms:modified xsi:type="dcterms:W3CDTF">2019-01-22T02:37:56Z</dcterms:modified>
</cp:coreProperties>
</file>